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05" firstSheet="15" activeTab="17"/>
  </bookViews>
  <sheets>
    <sheet name="目录" sheetId="1" r:id="rId1"/>
    <sheet name="表一、一般公共预算收入表" sheetId="2" r:id="rId2"/>
    <sheet name="表二、一般公共预算支出表" sheetId="3" r:id="rId3"/>
    <sheet name="表三、税收返还及转移支付表" sheetId="5" r:id="rId4"/>
    <sheet name="表四、一般公共预算本级支出表" sheetId="6" r:id="rId5"/>
    <sheet name="表五、一般公共预算本级基本支出表" sheetId="7" r:id="rId6"/>
    <sheet name="表六、2023年一般政府债务限额和债务余额表、" sheetId="10" r:id="rId7"/>
    <sheet name="表七、政府性基金收入表" sheetId="11" r:id="rId8"/>
    <sheet name="表八、政府性基金支出表" sheetId="12" r:id="rId9"/>
    <sheet name="表九、本级政府性基金转移支付表" sheetId="13" r:id="rId10"/>
    <sheet name="表十、政府性基金本级支出表" sheetId="15" r:id="rId11"/>
    <sheet name="表十一、政府专项债务限额和余额表" sheetId="18" r:id="rId12"/>
    <sheet name="表十二、国有资本经营收入预算表" sheetId="19" r:id="rId13"/>
    <sheet name="表十三、国有资金经营支出预算表" sheetId="20" r:id="rId14"/>
    <sheet name="表十四、本级国有资本经营预算收入表 " sheetId="21" r:id="rId15"/>
    <sheet name="表十五、国有资本经营转移支付表" sheetId="23" r:id="rId16"/>
    <sheet name="表十六、社会保险基金收入表" sheetId="24" r:id="rId17"/>
    <sheet name="表十七、社会保险基金支出表" sheetId="25" r:id="rId18"/>
    <sheet name="表十八、“三公”经费预算表" sheetId="26" r:id="rId19"/>
    <sheet name="Sheet5" sheetId="27" r:id="rId20"/>
  </sheets>
  <externalReferences>
    <externalReference r:id="rId22"/>
  </externalReferences>
  <definedNames>
    <definedName name="_11_北京市">[1]内置数据!$C$2:$C$17</definedName>
    <definedName name="_12_天津市">[1]内置数据!$D$2:$D$17</definedName>
    <definedName name="_1301_石家庄市">[1]内置数据!$AK$2:$AK$23</definedName>
    <definedName name="_1302_唐山市">[1]内置数据!$AL$2:$AL$15</definedName>
    <definedName name="_1303_秦皇岛市">[1]内置数据!$AM$2:$AM$8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<sst xmlns="http://schemas.openxmlformats.org/spreadsheetml/2006/main" count="707" uniqueCount="520">
  <si>
    <t>目  录</t>
  </si>
  <si>
    <t>表一、2024年太康县一般公共预算收入表</t>
  </si>
  <si>
    <t>表二、2024年太康县一般公共预算支出表</t>
  </si>
  <si>
    <t>表三、2024年一般公共预算税收返还及转移支付表</t>
  </si>
  <si>
    <t>表四、2024年太康县一般公共预算本级支出表</t>
  </si>
  <si>
    <t>表五、2024年太康县政府预算本级基本支出表</t>
  </si>
  <si>
    <t>表六、2023年太康县政府一般债务限额和债务余额情况</t>
  </si>
  <si>
    <t>表七、2024年太康县政府性基金收入表</t>
  </si>
  <si>
    <t>表八、2024年太康县政府性基金支出表</t>
  </si>
  <si>
    <t>表九、2024年太康县本级政府性基金转移支付表</t>
  </si>
  <si>
    <t>表十、2024年太康县政府性基金转移支付表</t>
  </si>
  <si>
    <t>表十一、2023年太康县政府专项债务限额和债务余额情况表</t>
  </si>
  <si>
    <t>表十二、2024年太康县国有资本经营预算收入表</t>
  </si>
  <si>
    <t>表十三、2024年太康县国有资本经营预算支出表</t>
  </si>
  <si>
    <t>表十四、2024年太康县本级国有资本经营预算收入表</t>
  </si>
  <si>
    <t>表十五、2024年太康县国有资本经营转移支付表</t>
  </si>
  <si>
    <t>表十六、2024年太康县社会保险基金收入表</t>
  </si>
  <si>
    <t>表十七、2024年太康县社会保险基金支出表</t>
  </si>
  <si>
    <t>表十八、2024年太康县“三公”经费预算表</t>
  </si>
  <si>
    <t>表一</t>
  </si>
  <si>
    <t>2024年太康县一般公共预算收入预算表</t>
  </si>
  <si>
    <t>单位：万元</t>
  </si>
  <si>
    <t>项目</t>
  </si>
  <si>
    <t>上年执行数</t>
  </si>
  <si>
    <t>本年预算数</t>
  </si>
  <si>
    <t>预算数为上年执行数的％</t>
  </si>
  <si>
    <t>一、税收收入</t>
  </si>
  <si>
    <t xml:space="preserve">  增值税</t>
  </si>
  <si>
    <t xml:space="preserve">  企业所得税</t>
  </si>
  <si>
    <t xml:space="preserve">  个人所得税</t>
  </si>
  <si>
    <t xml:space="preserve">  资源税</t>
  </si>
  <si>
    <t xml:space="preserve">  城市维护建设税</t>
  </si>
  <si>
    <t xml:space="preserve">  房产税</t>
  </si>
  <si>
    <t xml:space="preserve">  印花税</t>
  </si>
  <si>
    <t xml:space="preserve">  城镇土地使用税</t>
  </si>
  <si>
    <t xml:space="preserve">  土地增值税</t>
  </si>
  <si>
    <t xml:space="preserve">  车船税</t>
  </si>
  <si>
    <t xml:space="preserve">  耕地占用税</t>
  </si>
  <si>
    <t xml:space="preserve">  契税</t>
  </si>
  <si>
    <t xml:space="preserve">  环境保护税</t>
  </si>
  <si>
    <t>二、非税收入</t>
  </si>
  <si>
    <t xml:space="preserve">  专项收入</t>
  </si>
  <si>
    <t xml:space="preserve">  行政事业性收费收入</t>
  </si>
  <si>
    <t xml:space="preserve">  罚没收入</t>
  </si>
  <si>
    <t xml:space="preserve">  国有资本经营收入</t>
  </si>
  <si>
    <t xml:space="preserve">  国有资源（资产）有偿使用收入</t>
  </si>
  <si>
    <t xml:space="preserve">  捐赠收入</t>
  </si>
  <si>
    <t xml:space="preserve">  其他收入</t>
  </si>
  <si>
    <t>本级收入合计</t>
  </si>
  <si>
    <t>表二</t>
  </si>
  <si>
    <t>2024年太康县一般公共预算支出预算表</t>
  </si>
  <si>
    <t>一、一般公共服务支出</t>
  </si>
  <si>
    <t>一、国防支出</t>
  </si>
  <si>
    <t>一、公共安全支出</t>
  </si>
  <si>
    <t>一、教育支出</t>
  </si>
  <si>
    <t>一、科学技术支出</t>
  </si>
  <si>
    <t>一、文化旅游体育与传媒支出</t>
  </si>
  <si>
    <t>一、社会保障和就业支出</t>
  </si>
  <si>
    <t>一、卫生健康支出</t>
  </si>
  <si>
    <t>一、节能环保支出</t>
  </si>
  <si>
    <t>一、城乡社区支出</t>
  </si>
  <si>
    <t>一、农林水支出</t>
  </si>
  <si>
    <t>一、交通运输支出</t>
  </si>
  <si>
    <t>一、资源勘探工业信息等支出</t>
  </si>
  <si>
    <t>一、商业服务业等支出</t>
  </si>
  <si>
    <t>一、自然资源海洋气象等支出</t>
  </si>
  <si>
    <t>一、住房保障支出</t>
  </si>
  <si>
    <t>一、粮油物资储备支出</t>
  </si>
  <si>
    <t>一、灾害防治及应急管理支出</t>
  </si>
  <si>
    <t>一、其他支出</t>
  </si>
  <si>
    <t>一、债务付息支出</t>
  </si>
  <si>
    <t>一、债务发行费用支出</t>
  </si>
  <si>
    <t>预备费</t>
  </si>
  <si>
    <t>地方政府一般债务还本支出</t>
  </si>
  <si>
    <t>转移性支出</t>
  </si>
  <si>
    <t xml:space="preserve">  上解上级支出</t>
  </si>
  <si>
    <t xml:space="preserve">  计划单列市上解省支出</t>
  </si>
  <si>
    <t xml:space="preserve">  援助其他地区支出</t>
  </si>
  <si>
    <t xml:space="preserve">  调出资金</t>
  </si>
  <si>
    <t xml:space="preserve">  安排预算稳定调节基金</t>
  </si>
  <si>
    <t xml:space="preserve">  补充预算周转金</t>
  </si>
  <si>
    <t xml:space="preserve">  年终结转</t>
  </si>
  <si>
    <t xml:space="preserve">  年终结余</t>
  </si>
  <si>
    <t>收入总计</t>
  </si>
  <si>
    <t>表三</t>
  </si>
  <si>
    <r>
      <rPr>
        <b/>
        <sz val="18"/>
        <rFont val="Times New Roman"/>
        <charset val="134"/>
      </rPr>
      <t>2024</t>
    </r>
    <r>
      <rPr>
        <b/>
        <sz val="18"/>
        <rFont val="方正小标宋简体"/>
        <charset val="134"/>
      </rPr>
      <t>年一般公共预算收支平衡表</t>
    </r>
  </si>
  <si>
    <r>
      <rPr>
        <sz val="12"/>
        <rFont val="仿宋_GB2312"/>
        <charset val="134"/>
      </rPr>
      <t>单位：万元</t>
    </r>
  </si>
  <si>
    <t>收入</t>
  </si>
  <si>
    <t>支出</t>
  </si>
  <si>
    <t>科目编码</t>
  </si>
  <si>
    <t>上年
预算数</t>
  </si>
  <si>
    <t xml:space="preserve">上年预计
执行数 </t>
  </si>
  <si>
    <t>预算数</t>
  </si>
  <si>
    <t>金额</t>
  </si>
  <si>
    <t>为上年预算数的%</t>
  </si>
  <si>
    <t>为上年预计执行数的%</t>
  </si>
  <si>
    <t>地方本级收入合计</t>
  </si>
  <si>
    <t>地方本级支出合计</t>
  </si>
  <si>
    <t>110</t>
  </si>
  <si>
    <t>转移性收入</t>
  </si>
  <si>
    <t>230</t>
  </si>
  <si>
    <t>上级补助收入</t>
  </si>
  <si>
    <t>补助下级支出</t>
  </si>
  <si>
    <t>11001</t>
  </si>
  <si>
    <t>返还性收入</t>
  </si>
  <si>
    <t>23001</t>
  </si>
  <si>
    <t>返还性支出</t>
  </si>
  <si>
    <t>1100102</t>
  </si>
  <si>
    <t>所得税基数返还收入</t>
  </si>
  <si>
    <t>23002</t>
  </si>
  <si>
    <t>一般性转移支付</t>
  </si>
  <si>
    <t>1100103</t>
  </si>
  <si>
    <t>成品油税费改革税收返还收入</t>
  </si>
  <si>
    <t>23003</t>
  </si>
  <si>
    <t>专项转移支付</t>
  </si>
  <si>
    <t>1100104</t>
  </si>
  <si>
    <t>增值税税收返还收入</t>
  </si>
  <si>
    <t>1100105</t>
  </si>
  <si>
    <t>消费税税收返还收入</t>
  </si>
  <si>
    <t>1100106</t>
  </si>
  <si>
    <t>增值税“五五分享”税收返还收入</t>
  </si>
  <si>
    <t>1100199</t>
  </si>
  <si>
    <t>其他返还性收入</t>
  </si>
  <si>
    <t>11002</t>
  </si>
  <si>
    <t>一般性转移支付收入</t>
  </si>
  <si>
    <t>1100201</t>
  </si>
  <si>
    <t>体制补助收入</t>
  </si>
  <si>
    <t>1100202</t>
  </si>
  <si>
    <t>均衡性转移支付收入</t>
  </si>
  <si>
    <t>1100207</t>
  </si>
  <si>
    <t>县级基本财力保障机制奖补资金收入</t>
  </si>
  <si>
    <t>1100208</t>
  </si>
  <si>
    <t>结算补助收入</t>
  </si>
  <si>
    <t>1100212</t>
  </si>
  <si>
    <t>资源枯竭型城市转移支付补助收入</t>
  </si>
  <si>
    <t>1100214</t>
  </si>
  <si>
    <t>企业事业单位划转补助收入</t>
  </si>
  <si>
    <t>1100225</t>
  </si>
  <si>
    <t>产粮（油）大县奖励资金收入</t>
  </si>
  <si>
    <t>1100226</t>
  </si>
  <si>
    <t>重点生态功能区转移支付收入</t>
  </si>
  <si>
    <t>1100227</t>
  </si>
  <si>
    <t>固定数额补助收入</t>
  </si>
  <si>
    <t>1100228</t>
  </si>
  <si>
    <t>革命老区转移支付收入</t>
  </si>
  <si>
    <t>1100229</t>
  </si>
  <si>
    <t>民族地区转移支付收入</t>
  </si>
  <si>
    <t>1100230</t>
  </si>
  <si>
    <t>边境地区转移支付收入</t>
  </si>
  <si>
    <t>1100231</t>
  </si>
  <si>
    <t>巩固脱贫攻坚成果衔接乡村振兴转移支付收入</t>
  </si>
  <si>
    <t>1100241</t>
  </si>
  <si>
    <t>一般公共服务共同财政事权转移支付收入</t>
  </si>
  <si>
    <t>1100242</t>
  </si>
  <si>
    <t>外交共同财政事权转移支付收入</t>
  </si>
  <si>
    <t>1100243</t>
  </si>
  <si>
    <t>国防共同财政事权转移支付收入</t>
  </si>
  <si>
    <t>1100244</t>
  </si>
  <si>
    <t>公共安全共同财政事权转移支付收入</t>
  </si>
  <si>
    <t>1100245</t>
  </si>
  <si>
    <t>教育共同财政事权转移支付收入</t>
  </si>
  <si>
    <t>1100246</t>
  </si>
  <si>
    <t>科学技术共同财政事权转移支付收入</t>
  </si>
  <si>
    <t>1100247</t>
  </si>
  <si>
    <t>文化旅游体育与传媒共同财政事权转移支付收入</t>
  </si>
  <si>
    <t>1100248</t>
  </si>
  <si>
    <t>社会保障和就业共同财政事权转移支付收入</t>
  </si>
  <si>
    <t>1100249</t>
  </si>
  <si>
    <t>医疗卫生共同财政事权转移支付收入</t>
  </si>
  <si>
    <t>1100250</t>
  </si>
  <si>
    <t>节能环保共同财政事权转移支付收入</t>
  </si>
  <si>
    <t>1100251</t>
  </si>
  <si>
    <t>城乡社区共同财政事权转移支付收入</t>
  </si>
  <si>
    <t>1100252</t>
  </si>
  <si>
    <t>农林水共同财政事权转移支付收入</t>
  </si>
  <si>
    <t>1100253</t>
  </si>
  <si>
    <t>交通运输共同财政事权转移支付收入</t>
  </si>
  <si>
    <t>1100254</t>
  </si>
  <si>
    <t>资源勘探工业信息等共同财政事权转移支付收入</t>
  </si>
  <si>
    <t>1100255</t>
  </si>
  <si>
    <t>商业服务业等共同财政事权转移支付收入</t>
  </si>
  <si>
    <t>1100256</t>
  </si>
  <si>
    <t>金融共同财政事权转移支付收入</t>
  </si>
  <si>
    <t>1100257</t>
  </si>
  <si>
    <t>自然资源海洋气象等共同财政事权转移支付收入</t>
  </si>
  <si>
    <t>1100258</t>
  </si>
  <si>
    <t>住房保障共同财政事权转移支付收入</t>
  </si>
  <si>
    <t>1100259</t>
  </si>
  <si>
    <t>粮油物资储备共同财政事权转移支付收入</t>
  </si>
  <si>
    <t>1100260</t>
  </si>
  <si>
    <t>灾害防治及应急管理共同财政事权转移支付收入</t>
  </si>
  <si>
    <t>1100269</t>
  </si>
  <si>
    <t>其他共同财政事权转移支付收入</t>
  </si>
  <si>
    <t>1100296</t>
  </si>
  <si>
    <t>增值税留抵退税转移支付收入</t>
  </si>
  <si>
    <t>1100297</t>
  </si>
  <si>
    <t>其他退税减税降费转移支付收入</t>
  </si>
  <si>
    <t>1100298</t>
  </si>
  <si>
    <t>补充县区财力转移支付收入</t>
  </si>
  <si>
    <t>1100299</t>
  </si>
  <si>
    <t>其他一般性转移支付收入</t>
  </si>
  <si>
    <t>11003</t>
  </si>
  <si>
    <t>专项转移支付收入</t>
  </si>
  <si>
    <t>1100301</t>
  </si>
  <si>
    <t>一般公共服务</t>
  </si>
  <si>
    <t>1100302</t>
  </si>
  <si>
    <t>外交</t>
  </si>
  <si>
    <t>1100303</t>
  </si>
  <si>
    <t>国防</t>
  </si>
  <si>
    <t>1100304</t>
  </si>
  <si>
    <t>公共安全</t>
  </si>
  <si>
    <t>1100305</t>
  </si>
  <si>
    <t>教育</t>
  </si>
  <si>
    <t>1100306</t>
  </si>
  <si>
    <t>科学技术</t>
  </si>
  <si>
    <t>1100307</t>
  </si>
  <si>
    <t>文化旅游体育与传媒</t>
  </si>
  <si>
    <t>1100308</t>
  </si>
  <si>
    <t>社会保障和就业</t>
  </si>
  <si>
    <t>1100310</t>
  </si>
  <si>
    <t>卫生健康</t>
  </si>
  <si>
    <t>1100311</t>
  </si>
  <si>
    <t>节能环保</t>
  </si>
  <si>
    <t>1100312</t>
  </si>
  <si>
    <t>城乡社区</t>
  </si>
  <si>
    <t>1100313</t>
  </si>
  <si>
    <t>农林水</t>
  </si>
  <si>
    <t>1100314</t>
  </si>
  <si>
    <t>交通运输</t>
  </si>
  <si>
    <t>1100315</t>
  </si>
  <si>
    <t>资源勘探工业信息等</t>
  </si>
  <si>
    <t>1100316</t>
  </si>
  <si>
    <t>商业服务业等</t>
  </si>
  <si>
    <t>1100317</t>
  </si>
  <si>
    <t>金融</t>
  </si>
  <si>
    <t>1100320</t>
  </si>
  <si>
    <t>自然资源海洋气象等</t>
  </si>
  <si>
    <t>1100321</t>
  </si>
  <si>
    <t>住房保障</t>
  </si>
  <si>
    <t>1100322</t>
  </si>
  <si>
    <t>粮油物资储备</t>
  </si>
  <si>
    <t>1100324</t>
  </si>
  <si>
    <t>灾害防治及应急管理</t>
  </si>
  <si>
    <t>1100399</t>
  </si>
  <si>
    <t>其他收入</t>
  </si>
  <si>
    <t>11006</t>
  </si>
  <si>
    <t>上解收入</t>
  </si>
  <si>
    <t>23006</t>
  </si>
  <si>
    <t>上解支出</t>
  </si>
  <si>
    <t>1100601</t>
  </si>
  <si>
    <t>体制上解收入</t>
  </si>
  <si>
    <t>2300601</t>
  </si>
  <si>
    <r>
      <rPr>
        <sz val="11"/>
        <rFont val="仿宋_GB2312"/>
        <charset val="134"/>
      </rPr>
      <t>体制上解支出</t>
    </r>
  </si>
  <si>
    <t>1100602</t>
  </si>
  <si>
    <t>专项上解收入</t>
  </si>
  <si>
    <t>2300602</t>
  </si>
  <si>
    <r>
      <rPr>
        <sz val="11"/>
        <rFont val="仿宋_GB2312"/>
        <charset val="134"/>
      </rPr>
      <t>专项上解支出</t>
    </r>
  </si>
  <si>
    <t>11008</t>
  </si>
  <si>
    <t>上年结余收入</t>
  </si>
  <si>
    <t>23008</t>
  </si>
  <si>
    <r>
      <rPr>
        <sz val="11"/>
        <rFont val="仿宋_GB2312"/>
        <charset val="134"/>
      </rPr>
      <t>调出资金</t>
    </r>
  </si>
  <si>
    <t>1100801</t>
  </si>
  <si>
    <t>一般公共预算上年结余收入</t>
  </si>
  <si>
    <t>2300899</t>
  </si>
  <si>
    <r>
      <rPr>
        <sz val="11"/>
        <rFont val="仿宋_GB2312"/>
        <charset val="134"/>
      </rPr>
      <t>其他调出资金</t>
    </r>
  </si>
  <si>
    <t>23009</t>
  </si>
  <si>
    <r>
      <rPr>
        <sz val="11"/>
        <rFont val="仿宋_GB2312"/>
        <charset val="134"/>
      </rPr>
      <t>年终结余</t>
    </r>
  </si>
  <si>
    <t>2300901</t>
  </si>
  <si>
    <r>
      <rPr>
        <sz val="11"/>
        <rFont val="仿宋_GB2312"/>
        <charset val="134"/>
      </rPr>
      <t>一般公共预算年终结余</t>
    </r>
  </si>
  <si>
    <t>11009</t>
  </si>
  <si>
    <t>调入资金</t>
  </si>
  <si>
    <t>23011</t>
  </si>
  <si>
    <r>
      <rPr>
        <sz val="11"/>
        <rFont val="仿宋_GB2312"/>
        <charset val="134"/>
      </rPr>
      <t>债务转贷支出</t>
    </r>
  </si>
  <si>
    <t>1100901</t>
  </si>
  <si>
    <t>调入一般公共预算资金</t>
  </si>
  <si>
    <t>2301101</t>
  </si>
  <si>
    <r>
      <rPr>
        <sz val="11"/>
        <rFont val="仿宋_GB2312"/>
        <charset val="134"/>
      </rPr>
      <t>地方政府一般债券转贷支出</t>
    </r>
  </si>
  <si>
    <t>110090102</t>
  </si>
  <si>
    <t>从政府性基金预算调入一般公共预算</t>
  </si>
  <si>
    <t>2301102</t>
  </si>
  <si>
    <r>
      <rPr>
        <sz val="11"/>
        <rFont val="仿宋_GB2312"/>
        <charset val="134"/>
      </rPr>
      <t>地方政府向外国政府借款转贷支出</t>
    </r>
  </si>
  <si>
    <t>110090103</t>
  </si>
  <si>
    <t>从国有资本经营预算调入一般公共预算</t>
  </si>
  <si>
    <t>2301103</t>
  </si>
  <si>
    <r>
      <rPr>
        <sz val="11"/>
        <rFont val="仿宋_GB2312"/>
        <charset val="134"/>
      </rPr>
      <t>地方政府向国际组织借款转贷支出</t>
    </r>
  </si>
  <si>
    <t>110090199</t>
  </si>
  <si>
    <t>从其他资金调入一般公共预算</t>
  </si>
  <si>
    <t>2301104</t>
  </si>
  <si>
    <r>
      <rPr>
        <sz val="11"/>
        <rFont val="仿宋_GB2312"/>
        <charset val="134"/>
      </rPr>
      <t>地方政府其他一般债务转贷支出</t>
    </r>
  </si>
  <si>
    <t>11011</t>
  </si>
  <si>
    <t>债务转贷收入</t>
  </si>
  <si>
    <t>23015</t>
  </si>
  <si>
    <r>
      <rPr>
        <sz val="11"/>
        <rFont val="仿宋_GB2312"/>
        <charset val="134"/>
      </rPr>
      <t>安排预算稳定调节基金</t>
    </r>
  </si>
  <si>
    <t>1101101</t>
  </si>
  <si>
    <t>地方政府一般债务转贷收入</t>
  </si>
  <si>
    <t>23016</t>
  </si>
  <si>
    <r>
      <rPr>
        <sz val="11"/>
        <rFont val="仿宋_GB2312"/>
        <charset val="134"/>
      </rPr>
      <t>补充预算周转金</t>
    </r>
  </si>
  <si>
    <t>110110101</t>
  </si>
  <si>
    <t>地方政府一般债券转贷收入</t>
  </si>
  <si>
    <t>23021</t>
  </si>
  <si>
    <r>
      <rPr>
        <sz val="11"/>
        <rFont val="仿宋_GB2312"/>
        <charset val="134"/>
      </rPr>
      <t>区域间转移性支出</t>
    </r>
  </si>
  <si>
    <t>110110102</t>
  </si>
  <si>
    <t>地方政府向外国政府借款转贷收入</t>
  </si>
  <si>
    <t>2302101</t>
  </si>
  <si>
    <r>
      <rPr>
        <sz val="11"/>
        <rFont val="仿宋_GB2312"/>
        <charset val="134"/>
      </rPr>
      <t>援助其他地区支出</t>
    </r>
  </si>
  <si>
    <t>110110103</t>
  </si>
  <si>
    <t>地方政府向国际组织借款转贷收入</t>
  </si>
  <si>
    <t>2302102</t>
  </si>
  <si>
    <r>
      <rPr>
        <sz val="11"/>
        <rFont val="仿宋_GB2312"/>
        <charset val="134"/>
      </rPr>
      <t>生态保护补偿转移性支出</t>
    </r>
  </si>
  <si>
    <t>110110104</t>
  </si>
  <si>
    <t>地方政府其他一般债务转贷收入</t>
  </si>
  <si>
    <t>2302103</t>
  </si>
  <si>
    <r>
      <rPr>
        <sz val="11"/>
        <rFont val="仿宋_GB2312"/>
        <charset val="134"/>
      </rPr>
      <t>土地指标调剂转移性支出</t>
    </r>
  </si>
  <si>
    <t>11015</t>
  </si>
  <si>
    <t>动用预算稳定调节基金</t>
  </si>
  <si>
    <t>2302199</t>
  </si>
  <si>
    <r>
      <rPr>
        <sz val="11"/>
        <rFont val="仿宋_GB2312"/>
        <charset val="134"/>
      </rPr>
      <t>其他转移性支出</t>
    </r>
  </si>
  <si>
    <t>11021</t>
  </si>
  <si>
    <t>区域间转移性收入</t>
  </si>
  <si>
    <t>1102101</t>
  </si>
  <si>
    <t>接受其他地区援助收入</t>
  </si>
  <si>
    <t>1102102</t>
  </si>
  <si>
    <t>生态保护补偿转移性收入</t>
  </si>
  <si>
    <t>1102103</t>
  </si>
  <si>
    <t>土地指标调剂转移性收入</t>
  </si>
  <si>
    <t>1102199</t>
  </si>
  <si>
    <t>其他转移性收入</t>
  </si>
  <si>
    <t>105</t>
  </si>
  <si>
    <t>债务收入</t>
  </si>
  <si>
    <t>10504</t>
  </si>
  <si>
    <t>地方政府债务收入</t>
  </si>
  <si>
    <t>231</t>
  </si>
  <si>
    <t>债务还本支出</t>
  </si>
  <si>
    <t>1050401</t>
  </si>
  <si>
    <t>一般债务收入</t>
  </si>
  <si>
    <t>23103</t>
  </si>
  <si>
    <r>
      <rPr>
        <sz val="11"/>
        <rFont val="仿宋_GB2312"/>
        <charset val="134"/>
      </rPr>
      <t>地方政府一般债务还本支出</t>
    </r>
  </si>
  <si>
    <t>105040101</t>
  </si>
  <si>
    <t>地方政府一般债券收入</t>
  </si>
  <si>
    <t>2310301</t>
  </si>
  <si>
    <r>
      <rPr>
        <sz val="11"/>
        <rFont val="仿宋_GB2312"/>
        <charset val="134"/>
      </rPr>
      <t>地方政府一般债券还本支出</t>
    </r>
  </si>
  <si>
    <t>105040102</t>
  </si>
  <si>
    <t>地方政府向外国政府借款收入</t>
  </si>
  <si>
    <t>2310302</t>
  </si>
  <si>
    <r>
      <rPr>
        <sz val="11"/>
        <rFont val="仿宋_GB2312"/>
        <charset val="134"/>
      </rPr>
      <t>地方政府向外国政府借款还本支出</t>
    </r>
  </si>
  <si>
    <t>105040103</t>
  </si>
  <si>
    <t>地方政府向国际组织借款收入</t>
  </si>
  <si>
    <t>2310303</t>
  </si>
  <si>
    <r>
      <rPr>
        <sz val="11"/>
        <rFont val="仿宋_GB2312"/>
        <charset val="134"/>
      </rPr>
      <t>地方政府向国际组织借款还本支出</t>
    </r>
  </si>
  <si>
    <t>105040104</t>
  </si>
  <si>
    <t>地方政府其他一般债务收入</t>
  </si>
  <si>
    <t>2310399</t>
  </si>
  <si>
    <r>
      <rPr>
        <sz val="11"/>
        <rFont val="仿宋_GB2312"/>
        <charset val="134"/>
      </rPr>
      <t>地方政府其他一般债务还本支出</t>
    </r>
  </si>
  <si>
    <t>支出总计</t>
  </si>
  <si>
    <t>表四</t>
  </si>
  <si>
    <t>2024年太康县一般公共预算本级支出预算表</t>
  </si>
  <si>
    <t>表五</t>
  </si>
  <si>
    <t>2024年太康县一般公共预算基本支出预算表</t>
  </si>
  <si>
    <t>备注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</si>
  <si>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</si>
  <si>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</si>
  <si>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</si>
  <si>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</si>
  <si>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</si>
  <si>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</si>
  <si>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</si>
  <si>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</si>
  <si>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</si>
  <si>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</si>
  <si>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</si>
  <si>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因公出国（境）费用</t>
  </si>
  <si>
    <t xml:space="preserve">  公务用车运行维护费</t>
  </si>
  <si>
    <t xml:space="preserve">  维修（护）费</t>
  </si>
  <si>
    <t xml:space="preserve">  其他商品和服务支出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</si>
  <si>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</si>
  <si>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</si>
  <si>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</si>
  <si>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</si>
  <si>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</si>
  <si>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</si>
  <si>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</si>
  <si>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</si>
  <si>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</si>
  <si>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</si>
  <si>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支出合计</t>
  </si>
  <si>
    <t>表六</t>
  </si>
  <si>
    <t>2023年太康县政府一般债务限额和债务余额情况</t>
  </si>
  <si>
    <t>债务限额</t>
  </si>
  <si>
    <t>债务余额</t>
  </si>
  <si>
    <t>合计</t>
  </si>
  <si>
    <t>一般债务</t>
  </si>
  <si>
    <t>太康县</t>
  </si>
  <si>
    <t>表七</t>
  </si>
  <si>
    <t>2024年太康县政府性基金收入预算表</t>
  </si>
  <si>
    <t>国有土地收益基金收入</t>
  </si>
  <si>
    <t>农业土地开发资金收入</t>
  </si>
  <si>
    <t>土地出让价款收入</t>
  </si>
  <si>
    <t>补缴的土地价款</t>
  </si>
  <si>
    <t>划拨土地收入</t>
  </si>
  <si>
    <t>缴纳新增建设用地土地有偿使用费</t>
  </si>
  <si>
    <t>其他土地出让收入</t>
  </si>
  <si>
    <t>城市基础设施配套费收入</t>
  </si>
  <si>
    <t>污水处理费收入</t>
  </si>
  <si>
    <t>棚户区改造专项债券对应项目专项收入</t>
  </si>
  <si>
    <t>其他政府性基金专项债务对应项目专项收入</t>
  </si>
  <si>
    <t>地方政府专项债务收入</t>
  </si>
  <si>
    <t xml:space="preserve">  政府性基金补助收入</t>
  </si>
  <si>
    <t xml:space="preserve">  上解收入</t>
  </si>
  <si>
    <t xml:space="preserve">  调入资金</t>
  </si>
  <si>
    <t xml:space="preserve">  债务转贷收入</t>
  </si>
  <si>
    <t xml:space="preserve">  上年结转收入</t>
  </si>
  <si>
    <t xml:space="preserve">  上年结余收入</t>
  </si>
  <si>
    <t>表八</t>
  </si>
  <si>
    <t>2024年太康县政府性基金支出预算表</t>
  </si>
  <si>
    <t>国家电影事业发展专项资金安排的支出</t>
  </si>
  <si>
    <t>旅游发展基金支出</t>
  </si>
  <si>
    <t>国有土地使用权出让收入安排的支出</t>
  </si>
  <si>
    <t>国有土地收益基金安排的支出</t>
  </si>
  <si>
    <t>农业土地开发资金安排的支出</t>
  </si>
  <si>
    <t>污水处理费安排的支出</t>
  </si>
  <si>
    <t>大中型水库库区基金安排的支出</t>
  </si>
  <si>
    <t>国家重大水利工程建设基金对应专项债务收入安排的支出</t>
  </si>
  <si>
    <t>其他政府性基金及对应专项债务收入安排的支出</t>
  </si>
  <si>
    <t>彩票公益金安排的支出</t>
  </si>
  <si>
    <t>地方政府专项债务付息支出</t>
  </si>
  <si>
    <t>地方政府专项债务发行费用支出</t>
  </si>
  <si>
    <t>抗疫相关支出</t>
  </si>
  <si>
    <t xml:space="preserve">    本级支出合计</t>
  </si>
  <si>
    <t>地方政府专项债务还本支出</t>
  </si>
  <si>
    <t>抗疫特别国债还本支出</t>
  </si>
  <si>
    <t xml:space="preserve">  政府性基金转移支付</t>
  </si>
  <si>
    <t xml:space="preserve">  政府性基金上解支出</t>
  </si>
  <si>
    <t xml:space="preserve">  上解支出</t>
  </si>
  <si>
    <t xml:space="preserve">    支出总计</t>
  </si>
  <si>
    <t>表九</t>
  </si>
  <si>
    <t>2024年太康县政府性基金转移性收入预算表</t>
  </si>
  <si>
    <t>政府性基金预算收入</t>
  </si>
  <si>
    <t>表十</t>
  </si>
  <si>
    <t>2024年太康县政府性基金本级支出预算表</t>
  </si>
  <si>
    <t>表十一</t>
  </si>
  <si>
    <t>2023年太康县地方政府专项债务余额情况表</t>
  </si>
  <si>
    <t>专项债务</t>
  </si>
  <si>
    <t>表十二</t>
  </si>
  <si>
    <t>2024年太康县国有资本经营收入预算表</t>
  </si>
  <si>
    <t>单位:万元</t>
  </si>
  <si>
    <t>项        目</t>
  </si>
  <si>
    <t>国有资本经营预算转移支付收入</t>
  </si>
  <si>
    <t xml:space="preserve">  国有资本经营预算转移支付收入</t>
  </si>
  <si>
    <t xml:space="preserve">  国有资本经营预算上解收入</t>
  </si>
  <si>
    <t>表十三</t>
  </si>
  <si>
    <t>2024年太康县国有资本经营支出预算表</t>
  </si>
  <si>
    <t>解决历史遗留问题及改革成本支出</t>
  </si>
  <si>
    <t>国有企业退休人员社会化管理补助支出</t>
  </si>
  <si>
    <t>本级支出合计</t>
  </si>
  <si>
    <t xml:space="preserve">  国有资本经营预算转移支付支出</t>
  </si>
  <si>
    <t xml:space="preserve">  国有资本经营预算上解支出</t>
  </si>
  <si>
    <t xml:space="preserve">  国有资本经营预算调出资金</t>
  </si>
  <si>
    <t>表十四</t>
  </si>
  <si>
    <t>2024年太康县国有资本经营收入本级预算表</t>
  </si>
  <si>
    <t>表十五</t>
  </si>
  <si>
    <t>2024年太康县本级国有资本经营转移支付预算表</t>
  </si>
  <si>
    <t>表十六</t>
  </si>
  <si>
    <t>2024年太康县社会保险基金收入表</t>
  </si>
  <si>
    <t>科    目</t>
  </si>
  <si>
    <t>2024年预算数</t>
  </si>
  <si>
    <t>小计</t>
  </si>
  <si>
    <t>缴费收入</t>
  </si>
  <si>
    <t>财政补贴收入</t>
  </si>
  <si>
    <t>上年结余</t>
  </si>
  <si>
    <t>企业职工基本养老保险基金收入</t>
  </si>
  <si>
    <t xml:space="preserve">    企业职工基本养老保险收入</t>
  </si>
  <si>
    <t xml:space="preserve">    企业职工基本养老保财政补贴收入</t>
  </si>
  <si>
    <t>职工基本医疗保险基金收入</t>
  </si>
  <si>
    <t xml:space="preserve">    职工基本医疗保险费收入</t>
  </si>
  <si>
    <t xml:space="preserve">    职工基本医疗保险基金财政补贴收入</t>
  </si>
  <si>
    <t>失业保险基金收入</t>
  </si>
  <si>
    <t xml:space="preserve">   失业保险费收入</t>
  </si>
  <si>
    <t xml:space="preserve">   失业保险费财政补贴收入</t>
  </si>
  <si>
    <t>工伤保险基金</t>
  </si>
  <si>
    <t xml:space="preserve">   工伤保险费收入</t>
  </si>
  <si>
    <t xml:space="preserve">   工伤保险基金财政补贴收入</t>
  </si>
  <si>
    <t>机关事业单位基本养老保险基金收入</t>
  </si>
  <si>
    <t xml:space="preserve">   机关事业单位基本养老保险费收入</t>
  </si>
  <si>
    <t xml:space="preserve">   机关事业单位基本养老保险基金财政补贴收入</t>
  </si>
  <si>
    <t>城乡居民基本养老保险基金收入</t>
  </si>
  <si>
    <t xml:space="preserve">   城乡居民基本养老保险基金缴费收入</t>
  </si>
  <si>
    <t xml:space="preserve">   城乡居民基本养老保险基金财政补助收入</t>
  </si>
  <si>
    <t>城乡居民医疗保险</t>
  </si>
  <si>
    <t xml:space="preserve">   城乡居民基本医疗保险基金缴费收入</t>
  </si>
  <si>
    <t xml:space="preserve">   城乡居民基本医疗保险基金财政补助收入</t>
  </si>
  <si>
    <t>合    计</t>
  </si>
  <si>
    <t>表十七</t>
  </si>
  <si>
    <t>2024年太康县社会保险基金支出表</t>
  </si>
  <si>
    <t>年末滚存结余</t>
  </si>
  <si>
    <t>当年结余</t>
  </si>
  <si>
    <t>企业职工基本养老保险基金支出</t>
  </si>
  <si>
    <t xml:space="preserve">   基本养老金</t>
  </si>
  <si>
    <t>职工基本医疗保险基金支出</t>
  </si>
  <si>
    <t xml:space="preserve">   职工基本医疗保险统筹基金</t>
  </si>
  <si>
    <t xml:space="preserve">   职工基本医疗保险个人账户基金</t>
  </si>
  <si>
    <t>失业保险基金支出</t>
  </si>
  <si>
    <t xml:space="preserve">   失业保险金</t>
  </si>
  <si>
    <t>工伤保险基金支出</t>
  </si>
  <si>
    <t xml:space="preserve">   工伤保险待遇</t>
  </si>
  <si>
    <t>机关事业单位基本养老保险基金支出</t>
  </si>
  <si>
    <t xml:space="preserve">   基本养老金支出</t>
  </si>
  <si>
    <t>城乡居民养老保险基金支出</t>
  </si>
  <si>
    <t xml:space="preserve">   基础养老金支出</t>
  </si>
  <si>
    <t xml:space="preserve">   个人账户养老金支出</t>
  </si>
  <si>
    <t>城乡居民医疗保险支出</t>
  </si>
  <si>
    <t xml:space="preserve">   城乡居民基本医疗保险支出</t>
  </si>
  <si>
    <t>表十八</t>
  </si>
  <si>
    <t>2024年一般公共预算支出“三公”经费预算表</t>
  </si>
  <si>
    <t>项目名称</t>
  </si>
  <si>
    <t>上年预算数</t>
  </si>
  <si>
    <t>因公出国（境）费</t>
  </si>
  <si>
    <t>公务用车购置及运行费</t>
  </si>
  <si>
    <t>公务用车购置费</t>
  </si>
  <si>
    <t>公务用车运行费</t>
  </si>
  <si>
    <t>公务接待费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</si>
</sst>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.0_ "/>
    <numFmt numFmtId="178" formatCode="0_ "/>
    <numFmt numFmtId="179" formatCode="#0.00"/>
    <numFmt numFmtId="180" formatCode="#,##0.0"/>
    <numFmt numFmtId="181" formatCode="0_ ;[Red]\-0\ ;"/>
    <numFmt numFmtId="182" formatCode="0%_ ;[Red]\-0%\ ;"/>
    <numFmt numFmtId="183" formatCode="\ @"/>
    <numFmt numFmtId="184" formatCode="0.0%_ ;[Red]\-0.0%\ ;\ "/>
    <numFmt numFmtId="185" formatCode="0.00_);[Red]\(0.00\)"/>
  </numFmts>
  <fonts count="71">
    <font>
      <sz val="11"/>
      <color indexed="8"/>
      <name val="宋体"/>
      <charset val="1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8"/>
      <name val="黑体"/>
      <charset val="134"/>
    </font>
    <font>
      <sz val="11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4"/>
      <name val="黑体"/>
      <charset val="134"/>
    </font>
    <font>
      <b/>
      <sz val="22"/>
      <name val="方正小标宋简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4"/>
      <color indexed="8"/>
      <name val="仿宋"/>
      <charset val="134"/>
    </font>
    <font>
      <b/>
      <sz val="14"/>
      <name val="仿宋"/>
      <charset val="134"/>
    </font>
    <font>
      <sz val="14"/>
      <color indexed="8"/>
      <name val="仿宋"/>
      <charset val="134"/>
    </font>
    <font>
      <sz val="14"/>
      <name val="仿宋"/>
      <charset val="134"/>
    </font>
    <font>
      <b/>
      <sz val="16"/>
      <name val="仿宋"/>
      <charset val="134"/>
    </font>
    <font>
      <sz val="9"/>
      <name val="SimSun"/>
      <charset val="134"/>
    </font>
    <font>
      <b/>
      <sz val="19"/>
      <name val="SimSun"/>
      <charset val="134"/>
    </font>
    <font>
      <sz val="11"/>
      <name val="SimSun"/>
      <charset val="134"/>
    </font>
    <font>
      <sz val="16"/>
      <name val="仿宋"/>
      <charset val="134"/>
    </font>
    <font>
      <b/>
      <sz val="16"/>
      <name val="SimSun"/>
      <charset val="134"/>
    </font>
    <font>
      <b/>
      <sz val="18"/>
      <name val="SimSun"/>
      <charset val="134"/>
    </font>
    <font>
      <sz val="10"/>
      <name val="宋体"/>
      <charset val="134"/>
    </font>
    <font>
      <b/>
      <sz val="11"/>
      <name val="SimSun"/>
      <charset val="134"/>
    </font>
    <font>
      <sz val="12"/>
      <name val="黑体"/>
      <charset val="134"/>
    </font>
    <font>
      <b/>
      <sz val="20"/>
      <name val="黑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黑体"/>
      <charset val="134"/>
    </font>
    <font>
      <sz val="12"/>
      <color rgb="FFFF0000"/>
      <name val="黑体"/>
      <charset val="134"/>
    </font>
    <font>
      <b/>
      <sz val="18"/>
      <name val="Times New Roman"/>
      <charset val="134"/>
    </font>
    <font>
      <b/>
      <sz val="18"/>
      <color rgb="FFFF0000"/>
      <name val="Times New Roman"/>
      <charset val="134"/>
    </font>
    <font>
      <sz val="12"/>
      <color rgb="FFFF0000"/>
      <name val="Times New Roman"/>
      <charset val="134"/>
    </font>
    <font>
      <sz val="11"/>
      <color rgb="FFFF0000"/>
      <name val="黑体"/>
      <charset val="134"/>
    </font>
    <font>
      <sz val="11"/>
      <name val="Times New Roman"/>
      <charset val="134"/>
    </font>
    <font>
      <b/>
      <sz val="11"/>
      <name val="仿宋_GB2312"/>
      <charset val="134"/>
    </font>
    <font>
      <sz val="11"/>
      <color rgb="FFFF0000"/>
      <name val="Times New Roman"/>
      <charset val="134"/>
    </font>
    <font>
      <sz val="11"/>
      <name val="仿宋_GB2312"/>
      <charset val="134"/>
    </font>
    <font>
      <sz val="11"/>
      <color rgb="FFFF0000"/>
      <name val="仿宋_GB2312"/>
      <charset val="134"/>
    </font>
    <font>
      <b/>
      <sz val="11"/>
      <name val="宋体"/>
      <charset val="134"/>
      <scheme val="minor"/>
    </font>
    <font>
      <b/>
      <sz val="12"/>
      <name val="SimSun"/>
      <charset val="134"/>
    </font>
    <font>
      <sz val="12"/>
      <name val="SimSun"/>
      <charset val="134"/>
    </font>
    <font>
      <sz val="16"/>
      <name val="黑体"/>
      <charset val="134"/>
    </font>
    <font>
      <b/>
      <sz val="24"/>
      <name val="黑体"/>
      <charset val="134"/>
    </font>
    <font>
      <b/>
      <sz val="16"/>
      <name val="宋体"/>
      <charset val="134"/>
    </font>
    <font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方正小标宋简体"/>
      <charset val="134"/>
    </font>
    <font>
      <sz val="12"/>
      <name val="仿宋_GB2312"/>
      <charset val="134"/>
    </font>
  </fonts>
  <fills count="3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2" fontId="3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0" fillId="8" borderId="21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22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9" borderId="24" applyNumberFormat="0" applyAlignment="0" applyProtection="0">
      <alignment vertical="center"/>
    </xf>
    <xf numFmtId="0" fontId="59" fillId="10" borderId="25" applyNumberFormat="0" applyAlignment="0" applyProtection="0">
      <alignment vertical="center"/>
    </xf>
    <xf numFmtId="0" fontId="60" fillId="10" borderId="24" applyNumberFormat="0" applyAlignment="0" applyProtection="0">
      <alignment vertical="center"/>
    </xf>
    <xf numFmtId="0" fontId="61" fillId="11" borderId="26" applyNumberFormat="0" applyAlignment="0" applyProtection="0">
      <alignment vertical="center"/>
    </xf>
    <xf numFmtId="0" fontId="62" fillId="0" borderId="27" applyNumberFormat="0" applyFill="0" applyAlignment="0" applyProtection="0">
      <alignment vertical="center"/>
    </xf>
    <xf numFmtId="0" fontId="63" fillId="0" borderId="28" applyNumberFormat="0" applyFill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3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36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166">
    <xf numFmtId="0" fontId="0" fillId="0" borderId="0" xfId="0" applyFont="1">
      <alignment vertical="center"/>
    </xf>
    <xf numFmtId="0" fontId="1" fillId="0" borderId="0" xfId="0" applyFont="1" applyFill="1" applyAlignment="1"/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3" fillId="0" borderId="0" xfId="49" applyFont="1" applyFill="1" applyAlignment="1">
      <alignment horizontal="center" vertical="center"/>
    </xf>
    <xf numFmtId="0" fontId="4" fillId="0" borderId="0" xfId="49" applyFont="1" applyFill="1" applyAlignment="1">
      <alignment horizontal="center" vertical="center"/>
    </xf>
    <xf numFmtId="0" fontId="4" fillId="0" borderId="0" xfId="49" applyFont="1" applyFill="1" applyAlignment="1">
      <alignment vertical="center"/>
    </xf>
    <xf numFmtId="0" fontId="4" fillId="0" borderId="0" xfId="49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176" fontId="4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 shrinkToFit="1"/>
    </xf>
    <xf numFmtId="176" fontId="1" fillId="0" borderId="1" xfId="0" applyNumberFormat="1" applyFont="1" applyFill="1" applyBorder="1" applyAlignment="1">
      <alignment horizontal="right"/>
    </xf>
    <xf numFmtId="176" fontId="1" fillId="0" borderId="1" xfId="0" applyNumberFormat="1" applyFont="1" applyFill="1" applyBorder="1" applyAlignment="1">
      <alignment horizontal="center"/>
    </xf>
    <xf numFmtId="177" fontId="4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right" vertical="center"/>
    </xf>
    <xf numFmtId="0" fontId="4" fillId="0" borderId="1" xfId="52" applyNumberFormat="1" applyFont="1" applyFill="1" applyBorder="1" applyAlignment="1" applyProtection="1">
      <alignment horizontal="center" vertical="center"/>
    </xf>
    <xf numFmtId="176" fontId="4" fillId="0" borderId="1" xfId="52" applyNumberFormat="1" applyFont="1" applyFill="1" applyBorder="1" applyAlignment="1" applyProtection="1">
      <alignment horizontal="right" vertical="center"/>
    </xf>
    <xf numFmtId="176" fontId="4" fillId="0" borderId="1" xfId="52" applyNumberFormat="1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>
      <alignment vertical="center"/>
    </xf>
    <xf numFmtId="0" fontId="9" fillId="0" borderId="0" xfId="53" applyFont="1" applyFill="1" applyBorder="1" applyAlignment="1">
      <alignment horizontal="center" vertical="center"/>
    </xf>
    <xf numFmtId="0" fontId="1" fillId="0" borderId="0" xfId="53" applyFont="1" applyFill="1" applyBorder="1" applyAlignment="1">
      <alignment vertical="center"/>
    </xf>
    <xf numFmtId="0" fontId="10" fillId="0" borderId="2" xfId="53" applyFont="1" applyFill="1" applyBorder="1" applyAlignment="1">
      <alignment horizontal="right"/>
    </xf>
    <xf numFmtId="0" fontId="11" fillId="0" borderId="3" xfId="53" applyFont="1" applyFill="1" applyBorder="1" applyAlignment="1">
      <alignment horizontal="center" vertical="center" wrapText="1"/>
    </xf>
    <xf numFmtId="0" fontId="11" fillId="0" borderId="4" xfId="53" applyFont="1" applyFill="1" applyBorder="1" applyAlignment="1">
      <alignment horizontal="center" vertical="center" wrapText="1"/>
    </xf>
    <xf numFmtId="0" fontId="11" fillId="0" borderId="5" xfId="53" applyFont="1" applyFill="1" applyBorder="1" applyAlignment="1">
      <alignment horizontal="center" vertical="center" wrapText="1"/>
    </xf>
    <xf numFmtId="0" fontId="11" fillId="0" borderId="6" xfId="53" applyFont="1" applyFill="1" applyBorder="1" applyAlignment="1">
      <alignment horizontal="center" vertical="center" wrapText="1"/>
    </xf>
    <xf numFmtId="0" fontId="11" fillId="0" borderId="7" xfId="53" applyFont="1" applyFill="1" applyBorder="1" applyAlignment="1">
      <alignment horizontal="center" vertical="center" wrapText="1"/>
    </xf>
    <xf numFmtId="0" fontId="11" fillId="0" borderId="8" xfId="53" applyFont="1" applyFill="1" applyBorder="1" applyAlignment="1">
      <alignment horizontal="center" vertical="center" wrapText="1"/>
    </xf>
    <xf numFmtId="178" fontId="12" fillId="0" borderId="3" xfId="0" applyNumberFormat="1" applyFont="1" applyFill="1" applyBorder="1" applyAlignment="1">
      <alignment vertical="center" wrapText="1"/>
    </xf>
    <xf numFmtId="176" fontId="13" fillId="0" borderId="3" xfId="0" applyNumberFormat="1" applyFont="1" applyFill="1" applyBorder="1" applyAlignment="1">
      <alignment horizontal="right" vertical="center" wrapText="1"/>
    </xf>
    <xf numFmtId="178" fontId="14" fillId="0" borderId="3" xfId="0" applyNumberFormat="1" applyFont="1" applyFill="1" applyBorder="1" applyAlignment="1">
      <alignment vertical="center" wrapText="1"/>
    </xf>
    <xf numFmtId="176" fontId="15" fillId="0" borderId="3" xfId="0" applyNumberFormat="1" applyFont="1" applyFill="1" applyBorder="1" applyAlignment="1">
      <alignment horizontal="right" vertical="center" wrapText="1"/>
    </xf>
    <xf numFmtId="178" fontId="12" fillId="0" borderId="3" xfId="0" applyNumberFormat="1" applyFont="1" applyFill="1" applyBorder="1" applyAlignment="1">
      <alignment horizontal="left" vertical="center" wrapText="1"/>
    </xf>
    <xf numFmtId="178" fontId="14" fillId="0" borderId="3" xfId="0" applyNumberFormat="1" applyFont="1" applyFill="1" applyBorder="1" applyAlignment="1">
      <alignment horizontal="left" vertical="center" wrapText="1"/>
    </xf>
    <xf numFmtId="176" fontId="14" fillId="0" borderId="3" xfId="0" applyNumberFormat="1" applyFont="1" applyFill="1" applyBorder="1" applyAlignment="1">
      <alignment vertical="center" wrapText="1"/>
    </xf>
    <xf numFmtId="178" fontId="13" fillId="0" borderId="3" xfId="0" applyNumberFormat="1" applyFont="1" applyFill="1" applyBorder="1" applyAlignment="1">
      <alignment vertical="center" wrapText="1"/>
    </xf>
    <xf numFmtId="176" fontId="13" fillId="0" borderId="3" xfId="0" applyNumberFormat="1" applyFont="1" applyFill="1" applyBorder="1" applyAlignment="1">
      <alignment vertical="center" wrapText="1"/>
    </xf>
    <xf numFmtId="178" fontId="15" fillId="0" borderId="3" xfId="0" applyNumberFormat="1" applyFont="1" applyFill="1" applyBorder="1" applyAlignment="1">
      <alignment vertical="center" wrapText="1"/>
    </xf>
    <xf numFmtId="176" fontId="15" fillId="0" borderId="3" xfId="0" applyNumberFormat="1" applyFont="1" applyFill="1" applyBorder="1" applyAlignment="1">
      <alignment vertical="center" wrapText="1"/>
    </xf>
    <xf numFmtId="176" fontId="15" fillId="0" borderId="3" xfId="1" applyNumberFormat="1" applyFont="1" applyFill="1" applyBorder="1" applyAlignment="1">
      <alignment vertical="center" wrapText="1"/>
    </xf>
    <xf numFmtId="178" fontId="15" fillId="0" borderId="4" xfId="0" applyNumberFormat="1" applyFont="1" applyFill="1" applyBorder="1" applyAlignment="1">
      <alignment vertical="center" wrapText="1"/>
    </xf>
    <xf numFmtId="176" fontId="15" fillId="0" borderId="4" xfId="0" applyNumberFormat="1" applyFont="1" applyFill="1" applyBorder="1" applyAlignment="1">
      <alignment vertical="center" wrapText="1"/>
    </xf>
    <xf numFmtId="176" fontId="15" fillId="0" borderId="4" xfId="1" applyNumberFormat="1" applyFont="1" applyFill="1" applyBorder="1" applyAlignment="1">
      <alignment vertical="center" wrapText="1"/>
    </xf>
    <xf numFmtId="176" fontId="14" fillId="0" borderId="4" xfId="0" applyNumberFormat="1" applyFont="1" applyFill="1" applyBorder="1" applyAlignment="1">
      <alignment vertical="center" wrapText="1"/>
    </xf>
    <xf numFmtId="0" fontId="13" fillId="0" borderId="1" xfId="53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vertical="center" wrapText="1"/>
    </xf>
    <xf numFmtId="176" fontId="15" fillId="0" borderId="3" xfId="1" applyNumberFormat="1" applyFont="1" applyBorder="1" applyAlignment="1">
      <alignment vertical="center" wrapText="1"/>
    </xf>
    <xf numFmtId="176" fontId="15" fillId="0" borderId="4" xfId="0" applyNumberFormat="1" applyFont="1" applyFill="1" applyBorder="1" applyAlignment="1">
      <alignment horizontal="right" vertical="center" wrapText="1"/>
    </xf>
    <xf numFmtId="0" fontId="16" fillId="0" borderId="5" xfId="53" applyFont="1" applyFill="1" applyBorder="1" applyAlignment="1">
      <alignment vertical="center" wrapText="1"/>
    </xf>
    <xf numFmtId="178" fontId="15" fillId="0" borderId="1" xfId="0" applyNumberFormat="1" applyFont="1" applyFill="1" applyBorder="1" applyAlignment="1">
      <alignment vertical="center" wrapText="1"/>
    </xf>
    <xf numFmtId="0" fontId="17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right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9" xfId="0" applyFont="1" applyBorder="1" applyAlignment="1">
      <alignment vertical="center" wrapText="1"/>
    </xf>
    <xf numFmtId="179" fontId="19" fillId="0" borderId="9" xfId="0" applyNumberFormat="1" applyFont="1" applyBorder="1" applyAlignment="1">
      <alignment vertical="center" wrapText="1"/>
    </xf>
    <xf numFmtId="0" fontId="19" fillId="0" borderId="0" xfId="0" applyFont="1" applyBorder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20" fillId="0" borderId="3" xfId="0" applyNumberFormat="1" applyFont="1" applyFill="1" applyBorder="1" applyAlignment="1">
      <alignment vertical="center" wrapText="1"/>
    </xf>
    <xf numFmtId="0" fontId="20" fillId="0" borderId="3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/>
    <xf numFmtId="0" fontId="21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right" vertical="center" wrapText="1"/>
    </xf>
    <xf numFmtId="0" fontId="22" fillId="0" borderId="0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2" borderId="10" xfId="0" applyNumberFormat="1" applyFont="1" applyFill="1" applyBorder="1" applyAlignment="1" applyProtection="1">
      <alignment vertical="center"/>
    </xf>
    <xf numFmtId="0" fontId="19" fillId="0" borderId="11" xfId="0" applyFont="1" applyBorder="1" applyAlignment="1">
      <alignment horizontal="center" vertical="center" wrapText="1"/>
    </xf>
    <xf numFmtId="179" fontId="19" fillId="0" borderId="11" xfId="0" applyNumberFormat="1" applyFont="1" applyBorder="1" applyAlignment="1">
      <alignment vertical="center" wrapText="1"/>
    </xf>
    <xf numFmtId="0" fontId="24" fillId="0" borderId="9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right" vertical="center" wrapText="1"/>
    </xf>
    <xf numFmtId="0" fontId="25" fillId="0" borderId="0" xfId="0" applyFont="1" applyFill="1" applyBorder="1" applyAlignment="1" applyProtection="1">
      <alignment horizontal="center" vertical="center"/>
      <protection locked="0"/>
    </xf>
    <xf numFmtId="0" fontId="25" fillId="0" borderId="0" xfId="0" applyFont="1" applyFill="1" applyBorder="1" applyAlignment="1" applyProtection="1">
      <alignment vertical="center"/>
      <protection locked="0"/>
    </xf>
    <xf numFmtId="0" fontId="26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0" fillId="0" borderId="3" xfId="0" applyFont="1" applyFill="1" applyBorder="1" applyAlignment="1">
      <alignment horizontal="center"/>
    </xf>
    <xf numFmtId="0" fontId="1" fillId="0" borderId="0" xfId="54" applyFont="1" applyFill="1" applyBorder="1" applyAlignment="1">
      <alignment horizontal="center"/>
    </xf>
    <xf numFmtId="0" fontId="1" fillId="0" borderId="0" xfId="54" applyFont="1" applyFill="1" applyBorder="1" applyAlignment="1"/>
    <xf numFmtId="0" fontId="17" fillId="0" borderId="0" xfId="0" applyFont="1" applyAlignment="1">
      <alignment vertical="center" wrapText="1"/>
    </xf>
    <xf numFmtId="0" fontId="17" fillId="0" borderId="11" xfId="0" applyFont="1" applyBorder="1" applyAlignment="1">
      <alignment horizontal="right" vertical="center" wrapText="1"/>
    </xf>
    <xf numFmtId="3" fontId="23" fillId="3" borderId="1" xfId="0" applyNumberFormat="1" applyFont="1" applyFill="1" applyBorder="1" applyAlignment="1" applyProtection="1">
      <alignment horizontal="right" vertical="center"/>
    </xf>
    <xf numFmtId="180" fontId="19" fillId="0" borderId="9" xfId="0" applyNumberFormat="1" applyFont="1" applyBorder="1" applyAlignment="1">
      <alignment horizontal="right" vertical="center" wrapText="1"/>
    </xf>
    <xf numFmtId="3" fontId="23" fillId="4" borderId="1" xfId="0" applyNumberFormat="1" applyFont="1" applyFill="1" applyBorder="1" applyAlignment="1" applyProtection="1">
      <alignment horizontal="right" vertical="center"/>
    </xf>
    <xf numFmtId="0" fontId="23" fillId="2" borderId="1" xfId="0" applyNumberFormat="1" applyFont="1" applyFill="1" applyBorder="1" applyAlignment="1" applyProtection="1">
      <alignment vertical="center"/>
    </xf>
    <xf numFmtId="0" fontId="27" fillId="2" borderId="1" xfId="0" applyNumberFormat="1" applyFont="1" applyFill="1" applyBorder="1" applyAlignment="1" applyProtection="1">
      <alignment vertical="center"/>
    </xf>
    <xf numFmtId="0" fontId="19" fillId="0" borderId="12" xfId="0" applyFont="1" applyBorder="1" applyAlignment="1">
      <alignment vertical="center" wrapText="1"/>
    </xf>
    <xf numFmtId="180" fontId="19" fillId="0" borderId="12" xfId="0" applyNumberFormat="1" applyFont="1" applyBorder="1" applyAlignment="1">
      <alignment horizontal="right" vertical="center" wrapText="1"/>
    </xf>
    <xf numFmtId="179" fontId="19" fillId="0" borderId="12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0" fillId="0" borderId="1" xfId="0" applyFont="1" applyBorder="1">
      <alignment vertical="center"/>
    </xf>
    <xf numFmtId="0" fontId="19" fillId="0" borderId="11" xfId="0" applyFont="1" applyBorder="1" applyAlignment="1">
      <alignment vertical="center" wrapText="1"/>
    </xf>
    <xf numFmtId="180" fontId="19" fillId="0" borderId="11" xfId="0" applyNumberFormat="1" applyFont="1" applyBorder="1" applyAlignment="1">
      <alignment horizontal="right" vertical="center" wrapText="1"/>
    </xf>
    <xf numFmtId="180" fontId="19" fillId="0" borderId="13" xfId="0" applyNumberFormat="1" applyFont="1" applyBorder="1" applyAlignment="1">
      <alignment horizontal="right" vertical="center" wrapText="1"/>
    </xf>
    <xf numFmtId="0" fontId="0" fillId="0" borderId="14" xfId="0" applyFont="1" applyBorder="1">
      <alignment vertical="center"/>
    </xf>
    <xf numFmtId="180" fontId="19" fillId="0" borderId="15" xfId="0" applyNumberFormat="1" applyFont="1" applyBorder="1" applyAlignment="1">
      <alignment horizontal="right" vertical="center" wrapText="1"/>
    </xf>
    <xf numFmtId="180" fontId="19" fillId="0" borderId="16" xfId="0" applyNumberFormat="1" applyFont="1" applyBorder="1" applyAlignment="1">
      <alignment horizontal="right" vertical="center" wrapText="1"/>
    </xf>
    <xf numFmtId="0" fontId="28" fillId="5" borderId="0" xfId="0" applyFont="1" applyFill="1" applyAlignment="1" applyProtection="1">
      <alignment vertical="center"/>
      <protection locked="0"/>
    </xf>
    <xf numFmtId="0" fontId="29" fillId="5" borderId="0" xfId="49" applyFont="1" applyFill="1" applyAlignment="1">
      <alignment vertical="center"/>
    </xf>
    <xf numFmtId="0" fontId="30" fillId="5" borderId="0" xfId="49" applyFont="1" applyFill="1" applyAlignment="1">
      <alignment vertical="center"/>
    </xf>
    <xf numFmtId="0" fontId="28" fillId="5" borderId="0" xfId="49" applyFont="1" applyFill="1" applyAlignment="1">
      <alignment vertical="center"/>
    </xf>
    <xf numFmtId="0" fontId="31" fillId="5" borderId="0" xfId="49" applyFont="1" applyFill="1" applyAlignment="1">
      <alignment vertical="center"/>
    </xf>
    <xf numFmtId="10" fontId="28" fillId="5" borderId="0" xfId="49" applyNumberFormat="1" applyFont="1" applyFill="1" applyAlignment="1">
      <alignment horizontal="right" vertical="center"/>
    </xf>
    <xf numFmtId="10" fontId="28" fillId="5" borderId="0" xfId="49" applyNumberFormat="1" applyFont="1" applyFill="1" applyAlignment="1">
      <alignment vertical="center"/>
    </xf>
    <xf numFmtId="0" fontId="32" fillId="5" borderId="0" xfId="49" applyFont="1" applyFill="1" applyAlignment="1">
      <alignment vertical="center"/>
    </xf>
    <xf numFmtId="0" fontId="25" fillId="5" borderId="0" xfId="49" applyFont="1" applyFill="1" applyAlignment="1">
      <alignment vertical="center"/>
    </xf>
    <xf numFmtId="0" fontId="33" fillId="5" borderId="0" xfId="49" applyFont="1" applyFill="1" applyAlignment="1">
      <alignment vertical="center"/>
    </xf>
    <xf numFmtId="0" fontId="34" fillId="5" borderId="0" xfId="49" applyFont="1" applyFill="1" applyAlignment="1">
      <alignment horizontal="center" vertical="center"/>
    </xf>
    <xf numFmtId="0" fontId="35" fillId="5" borderId="0" xfId="49" applyFont="1" applyFill="1" applyAlignment="1">
      <alignment horizontal="center" vertical="center"/>
    </xf>
    <xf numFmtId="0" fontId="36" fillId="5" borderId="0" xfId="49" applyFont="1" applyFill="1" applyAlignment="1">
      <alignment vertical="center"/>
    </xf>
    <xf numFmtId="0" fontId="32" fillId="5" borderId="1" xfId="49" applyFont="1" applyFill="1" applyBorder="1" applyAlignment="1">
      <alignment horizontal="distributed" vertical="center"/>
    </xf>
    <xf numFmtId="0" fontId="37" fillId="5" borderId="1" xfId="49" applyFont="1" applyFill="1" applyBorder="1" applyAlignment="1">
      <alignment horizontal="distributed" vertical="center"/>
    </xf>
    <xf numFmtId="0" fontId="32" fillId="5" borderId="1" xfId="49" applyFont="1" applyFill="1" applyBorder="1" applyAlignment="1">
      <alignment horizontal="center" vertical="center"/>
    </xf>
    <xf numFmtId="0" fontId="32" fillId="5" borderId="1" xfId="49" applyFont="1" applyFill="1" applyBorder="1" applyAlignment="1">
      <alignment horizontal="distributed" vertical="center" indent="6"/>
    </xf>
    <xf numFmtId="0" fontId="32" fillId="5" borderId="17" xfId="49" applyFont="1" applyFill="1" applyBorder="1" applyAlignment="1">
      <alignment horizontal="center" vertical="center" wrapText="1"/>
    </xf>
    <xf numFmtId="0" fontId="37" fillId="5" borderId="18" xfId="49" applyFont="1" applyFill="1" applyBorder="1" applyAlignment="1">
      <alignment horizontal="center" vertical="center" wrapText="1"/>
    </xf>
    <xf numFmtId="0" fontId="32" fillId="5" borderId="19" xfId="49" applyFont="1" applyFill="1" applyBorder="1" applyAlignment="1">
      <alignment horizontal="center" vertical="center" wrapText="1"/>
    </xf>
    <xf numFmtId="0" fontId="32" fillId="5" borderId="14" xfId="49" applyFont="1" applyFill="1" applyBorder="1" applyAlignment="1">
      <alignment horizontal="center" vertical="center" wrapText="1"/>
    </xf>
    <xf numFmtId="0" fontId="32" fillId="5" borderId="10" xfId="49" applyFont="1" applyFill="1" applyBorder="1" applyAlignment="1">
      <alignment horizontal="center" vertical="center" wrapText="1"/>
    </xf>
    <xf numFmtId="0" fontId="37" fillId="5" borderId="1" xfId="49" applyFont="1" applyFill="1" applyBorder="1" applyAlignment="1">
      <alignment horizontal="center" vertical="center" wrapText="1"/>
    </xf>
    <xf numFmtId="0" fontId="32" fillId="5" borderId="1" xfId="51" applyFont="1" applyFill="1" applyBorder="1" applyAlignment="1">
      <alignment horizontal="center" vertical="center" wrapText="1"/>
    </xf>
    <xf numFmtId="0" fontId="38" fillId="5" borderId="1" xfId="49" applyFont="1" applyFill="1" applyBorder="1" applyAlignment="1">
      <alignment vertical="center"/>
    </xf>
    <xf numFmtId="0" fontId="39" fillId="5" borderId="1" xfId="49" applyFont="1" applyFill="1" applyBorder="1" applyAlignment="1">
      <alignment horizontal="distributed" vertical="center" indent="4"/>
    </xf>
    <xf numFmtId="181" fontId="38" fillId="6" borderId="1" xfId="49" applyNumberFormat="1" applyFont="1" applyFill="1" applyBorder="1" applyAlignment="1">
      <alignment vertical="center" shrinkToFit="1"/>
    </xf>
    <xf numFmtId="181" fontId="40" fillId="6" borderId="1" xfId="49" applyNumberFormat="1" applyFont="1" applyFill="1" applyBorder="1" applyAlignment="1">
      <alignment vertical="center" shrinkToFit="1"/>
    </xf>
    <xf numFmtId="182" fontId="38" fillId="6" borderId="1" xfId="49" applyNumberFormat="1" applyFont="1" applyFill="1" applyBorder="1" applyAlignment="1">
      <alignment vertical="center" shrinkToFit="1"/>
    </xf>
    <xf numFmtId="183" fontId="38" fillId="5" borderId="1" xfId="49" applyNumberFormat="1" applyFont="1" applyFill="1" applyBorder="1" applyAlignment="1">
      <alignment vertical="center"/>
    </xf>
    <xf numFmtId="0" fontId="41" fillId="5" borderId="1" xfId="49" applyFont="1" applyFill="1" applyBorder="1" applyAlignment="1">
      <alignment vertical="center"/>
    </xf>
    <xf numFmtId="181" fontId="38" fillId="6" borderId="1" xfId="50" applyNumberFormat="1" applyFont="1" applyFill="1" applyBorder="1" applyAlignment="1">
      <alignment vertical="center" shrinkToFit="1"/>
    </xf>
    <xf numFmtId="181" fontId="40" fillId="6" borderId="1" xfId="50" applyNumberFormat="1" applyFont="1" applyFill="1" applyBorder="1" applyAlignment="1">
      <alignment vertical="center" shrinkToFit="1"/>
    </xf>
    <xf numFmtId="181" fontId="40" fillId="6" borderId="1" xfId="0" applyNumberFormat="1" applyFont="1" applyFill="1" applyBorder="1" applyAlignment="1">
      <alignment vertical="center" shrinkToFit="1"/>
    </xf>
    <xf numFmtId="181" fontId="38" fillId="7" borderId="1" xfId="50" applyNumberFormat="1" applyFont="1" applyFill="1" applyBorder="1" applyAlignment="1">
      <alignment vertical="center" shrinkToFit="1"/>
    </xf>
    <xf numFmtId="181" fontId="40" fillId="7" borderId="1" xfId="50" applyNumberFormat="1" applyFont="1" applyFill="1" applyBorder="1" applyAlignment="1">
      <alignment vertical="center" shrinkToFit="1"/>
    </xf>
    <xf numFmtId="0" fontId="29" fillId="5" borderId="20" xfId="49" applyFont="1" applyFill="1" applyBorder="1" applyAlignment="1">
      <alignment horizontal="right" vertical="center"/>
    </xf>
    <xf numFmtId="0" fontId="32" fillId="5" borderId="18" xfId="49" applyFont="1" applyFill="1" applyBorder="1" applyAlignment="1">
      <alignment horizontal="center" vertical="center" wrapText="1"/>
    </xf>
    <xf numFmtId="0" fontId="32" fillId="5" borderId="1" xfId="49" applyFont="1" applyFill="1" applyBorder="1" applyAlignment="1">
      <alignment horizontal="center" vertical="center" wrapText="1"/>
    </xf>
    <xf numFmtId="0" fontId="39" fillId="5" borderId="1" xfId="49" applyFont="1" applyFill="1" applyBorder="1" applyAlignment="1">
      <alignment horizontal="center" vertical="center"/>
    </xf>
    <xf numFmtId="184" fontId="38" fillId="6" borderId="1" xfId="49" applyNumberFormat="1" applyFont="1" applyFill="1" applyBorder="1" applyAlignment="1">
      <alignment vertical="center" shrinkToFit="1"/>
    </xf>
    <xf numFmtId="181" fontId="38" fillId="5" borderId="1" xfId="50" applyNumberFormat="1" applyFont="1" applyFill="1" applyBorder="1" applyAlignment="1">
      <alignment vertical="center" shrinkToFit="1"/>
    </xf>
    <xf numFmtId="181" fontId="38" fillId="5" borderId="1" xfId="49" applyNumberFormat="1" applyFont="1" applyFill="1" applyBorder="1" applyAlignment="1">
      <alignment vertical="center" shrinkToFit="1"/>
    </xf>
    <xf numFmtId="184" fontId="38" fillId="5" borderId="1" xfId="49" applyNumberFormat="1" applyFont="1" applyFill="1" applyBorder="1" applyAlignment="1">
      <alignment vertical="center" shrinkToFit="1"/>
    </xf>
    <xf numFmtId="0" fontId="38" fillId="0" borderId="1" xfId="49" applyFont="1" applyFill="1" applyBorder="1" applyAlignment="1">
      <alignment vertical="center"/>
    </xf>
    <xf numFmtId="183" fontId="40" fillId="5" borderId="1" xfId="49" applyNumberFormat="1" applyFont="1" applyFill="1" applyBorder="1" applyAlignment="1">
      <alignment vertical="center"/>
    </xf>
    <xf numFmtId="0" fontId="42" fillId="5" borderId="1" xfId="49" applyFont="1" applyFill="1" applyBorder="1" applyAlignment="1">
      <alignment vertical="center"/>
    </xf>
    <xf numFmtId="1" fontId="31" fillId="5" borderId="1" xfId="49" applyNumberFormat="1" applyFont="1" applyFill="1" applyBorder="1" applyAlignment="1">
      <alignment horizontal="left" vertical="center"/>
    </xf>
    <xf numFmtId="181" fontId="40" fillId="5" borderId="1" xfId="49" applyNumberFormat="1" applyFont="1" applyFill="1" applyBorder="1" applyAlignment="1">
      <alignment vertical="center" shrinkToFit="1"/>
    </xf>
    <xf numFmtId="182" fontId="38" fillId="5" borderId="1" xfId="49" applyNumberFormat="1" applyFont="1" applyFill="1" applyBorder="1" applyAlignment="1">
      <alignment vertical="center" shrinkToFit="1"/>
    </xf>
    <xf numFmtId="0" fontId="37" fillId="5" borderId="0" xfId="49" applyFont="1" applyFill="1" applyAlignment="1">
      <alignment vertical="center" wrapText="1"/>
    </xf>
    <xf numFmtId="185" fontId="43" fillId="5" borderId="0" xfId="49" applyNumberFormat="1" applyFont="1" applyFill="1" applyAlignment="1">
      <alignment horizontal="right" vertical="center"/>
    </xf>
    <xf numFmtId="180" fontId="19" fillId="0" borderId="1" xfId="0" applyNumberFormat="1" applyFont="1" applyBorder="1" applyAlignment="1">
      <alignment horizontal="right" vertical="center" wrapText="1"/>
    </xf>
    <xf numFmtId="179" fontId="19" fillId="0" borderId="1" xfId="0" applyNumberFormat="1" applyFont="1" applyBorder="1" applyAlignment="1">
      <alignment vertical="center" wrapText="1"/>
    </xf>
    <xf numFmtId="0" fontId="44" fillId="0" borderId="9" xfId="0" applyFont="1" applyBorder="1" applyAlignment="1">
      <alignment horizontal="center" vertical="center" wrapText="1"/>
    </xf>
    <xf numFmtId="0" fontId="45" fillId="0" borderId="9" xfId="0" applyFont="1" applyBorder="1" applyAlignment="1">
      <alignment vertical="center" wrapText="1"/>
    </xf>
    <xf numFmtId="180" fontId="45" fillId="0" borderId="9" xfId="0" applyNumberFormat="1" applyFont="1" applyBorder="1" applyAlignment="1">
      <alignment horizontal="right" vertical="center" wrapText="1"/>
    </xf>
    <xf numFmtId="179" fontId="45" fillId="0" borderId="9" xfId="0" applyNumberFormat="1" applyFont="1" applyBorder="1" applyAlignment="1">
      <alignment vertical="center" wrapText="1"/>
    </xf>
    <xf numFmtId="0" fontId="45" fillId="0" borderId="9" xfId="0" applyFont="1" applyBorder="1" applyAlignment="1">
      <alignment horizontal="center" vertical="center" wrapText="1"/>
    </xf>
    <xf numFmtId="0" fontId="1" fillId="5" borderId="0" xfId="0" applyFont="1" applyFill="1" applyAlignment="1" applyProtection="1">
      <alignment vertical="center"/>
      <protection locked="0"/>
    </xf>
    <xf numFmtId="0" fontId="46" fillId="5" borderId="0" xfId="0" applyFont="1" applyFill="1" applyAlignment="1" applyProtection="1">
      <alignment vertical="center"/>
      <protection locked="0"/>
    </xf>
    <xf numFmtId="0" fontId="47" fillId="0" borderId="0" xfId="0" applyFont="1" applyFill="1" applyBorder="1" applyAlignment="1" applyProtection="1">
      <alignment horizontal="center" vertical="center"/>
      <protection locked="0"/>
    </xf>
    <xf numFmtId="0" fontId="48" fillId="0" borderId="0" xfId="0" applyFont="1" applyFill="1" applyBorder="1" applyAlignment="1"/>
    <xf numFmtId="0" fontId="49" fillId="5" borderId="0" xfId="0" applyFont="1" applyFill="1" applyAlignment="1" applyProtection="1">
      <alignment vertical="center"/>
      <protection locked="0"/>
    </xf>
    <xf numFmtId="183" fontId="38" fillId="5" borderId="1" xfId="49" applyNumberFormat="1" applyFont="1" applyFill="1" applyBorder="1" applyAlignment="1" quotePrefix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 7" xfId="50"/>
    <cellStyle name="常规 2 2" xfId="51"/>
    <cellStyle name="常规 5" xfId="52"/>
    <cellStyle name="常规_12-29日省政府常务会议材料附件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externalLink" Target="externalLinks/externalLink1.xml"/><Relationship Id="rId21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2826;&#24247;&#21439;2024&#24180;&#22320;&#26041;&#36130;&#25919;&#39044;&#31639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修改说明"/>
      <sheetName val="表内公式说明"/>
      <sheetName val="填表步骤及汇总方法"/>
      <sheetName val="封面"/>
      <sheetName val="内置数据"/>
      <sheetName val="目录"/>
      <sheetName val="表一"/>
      <sheetName val="表二之一（类款级汇总）"/>
      <sheetName val="表二之二 （录入表）"/>
      <sheetName val="表三之一（汇总表）"/>
      <sheetName val="表三之二（需明确收支对象级次的录入表）"/>
      <sheetName val="表三之三（其它收支录入表）"/>
      <sheetName val="表四"/>
      <sheetName val="表五"/>
      <sheetName val="表六（1）"/>
      <sheetName val="表六（2）"/>
      <sheetName val="表七（1）"/>
      <sheetName val="表七（2）"/>
      <sheetName val="表八"/>
      <sheetName val="表九之一（汇总表）"/>
      <sheetName val="表九之二（需明确收支对象级次的录入表）"/>
      <sheetName val="表九之三（其它收支录入表）"/>
      <sheetName val="表十"/>
      <sheetName val="表十一（汇总表）"/>
      <sheetName val="表十二之一（需明确收入对象级次的录入表）"/>
      <sheetName val="表十二之二（其它收入录入表）"/>
      <sheetName val="表十三之一（需明确支出对象级次的录入表）"/>
      <sheetName val="表十三之二（其它支出录入表）"/>
      <sheetName val="表十四"/>
      <sheetName val="表三（省汇总使用）"/>
      <sheetName val="表九（省汇总使用）"/>
      <sheetName val="表十一（省汇总使用）"/>
      <sheetName val="数据汇集"/>
    </sheetNames>
    <sheetDataSet>
      <sheetData sheetId="0"/>
      <sheetData sheetId="1"/>
      <sheetData sheetId="2"/>
      <sheetData sheetId="3"/>
      <sheetData sheetId="4"/>
      <sheetData sheetId="5"/>
      <sheetData sheetId="6">
        <row r="35">
          <cell r="C35">
            <v>151600</v>
          </cell>
          <cell r="D35">
            <v>171695</v>
          </cell>
          <cell r="E35">
            <v>183800</v>
          </cell>
        </row>
      </sheetData>
      <sheetData sheetId="7">
        <row r="223">
          <cell r="C223">
            <v>520865</v>
          </cell>
          <cell r="D223">
            <v>647655</v>
          </cell>
          <cell r="E223">
            <v>546871</v>
          </cell>
        </row>
      </sheetData>
      <sheetData sheetId="8"/>
      <sheetData sheetId="9"/>
      <sheetData sheetId="10">
        <row r="7">
          <cell r="B7" t="str">
            <v>1100102</v>
          </cell>
        </row>
        <row r="7">
          <cell r="D7">
            <v>760</v>
          </cell>
          <cell r="E7">
            <v>760</v>
          </cell>
        </row>
        <row r="7">
          <cell r="I7">
            <v>760</v>
          </cell>
        </row>
        <row r="8">
          <cell r="B8" t="str">
            <v>1100103</v>
          </cell>
        </row>
        <row r="8">
          <cell r="D8">
            <v>1593</v>
          </cell>
          <cell r="E8">
            <v>1593</v>
          </cell>
        </row>
        <row r="8">
          <cell r="I8">
            <v>1593</v>
          </cell>
        </row>
        <row r="9">
          <cell r="B9" t="str">
            <v>1100104</v>
          </cell>
        </row>
        <row r="9">
          <cell r="D9">
            <v>1337</v>
          </cell>
          <cell r="E9">
            <v>1337</v>
          </cell>
        </row>
        <row r="9">
          <cell r="I9">
            <v>1337</v>
          </cell>
        </row>
        <row r="10">
          <cell r="B10" t="str">
            <v>1100105</v>
          </cell>
        </row>
        <row r="10">
          <cell r="D10">
            <v>3</v>
          </cell>
          <cell r="E10">
            <v>3</v>
          </cell>
        </row>
        <row r="10">
          <cell r="I10">
            <v>3</v>
          </cell>
        </row>
        <row r="11">
          <cell r="B11" t="str">
            <v>1100106</v>
          </cell>
        </row>
        <row r="11">
          <cell r="D11">
            <v>4907</v>
          </cell>
          <cell r="E11">
            <v>4907</v>
          </cell>
        </row>
        <row r="11">
          <cell r="I11">
            <v>4907</v>
          </cell>
        </row>
        <row r="12">
          <cell r="B12" t="str">
            <v>1100199</v>
          </cell>
        </row>
        <row r="12">
          <cell r="I12">
            <v>0</v>
          </cell>
        </row>
        <row r="13">
          <cell r="B13" t="str">
            <v>1100201</v>
          </cell>
        </row>
        <row r="13">
          <cell r="I13">
            <v>0</v>
          </cell>
        </row>
        <row r="14">
          <cell r="B14" t="str">
            <v>1100202</v>
          </cell>
        </row>
        <row r="14">
          <cell r="D14">
            <v>109733</v>
          </cell>
          <cell r="E14">
            <v>125454</v>
          </cell>
        </row>
        <row r="14">
          <cell r="I14">
            <v>116659</v>
          </cell>
        </row>
        <row r="15">
          <cell r="B15" t="str">
            <v>1100207</v>
          </cell>
        </row>
        <row r="15">
          <cell r="D15">
            <v>42757</v>
          </cell>
          <cell r="E15">
            <v>49816</v>
          </cell>
        </row>
        <row r="15">
          <cell r="I15">
            <v>40522</v>
          </cell>
        </row>
        <row r="16">
          <cell r="B16" t="str">
            <v>1100208</v>
          </cell>
        </row>
        <row r="16">
          <cell r="D16">
            <v>1401</v>
          </cell>
          <cell r="E16">
            <v>16334</v>
          </cell>
        </row>
        <row r="16">
          <cell r="I16">
            <v>244</v>
          </cell>
        </row>
        <row r="17">
          <cell r="B17" t="str">
            <v>1100212</v>
          </cell>
        </row>
        <row r="17">
          <cell r="I17">
            <v>0</v>
          </cell>
        </row>
        <row r="18">
          <cell r="B18" t="str">
            <v>1100214</v>
          </cell>
        </row>
        <row r="18">
          <cell r="I18">
            <v>0</v>
          </cell>
        </row>
        <row r="19">
          <cell r="B19" t="str">
            <v>1100225</v>
          </cell>
        </row>
        <row r="19">
          <cell r="D19">
            <v>8558</v>
          </cell>
          <cell r="E19">
            <v>12528</v>
          </cell>
        </row>
        <row r="19">
          <cell r="I19">
            <v>10703</v>
          </cell>
        </row>
        <row r="20">
          <cell r="B20" t="str">
            <v>1100226</v>
          </cell>
        </row>
        <row r="20">
          <cell r="I20">
            <v>0</v>
          </cell>
        </row>
        <row r="21">
          <cell r="B21" t="str">
            <v>1100227</v>
          </cell>
        </row>
        <row r="21">
          <cell r="D21">
            <v>48256</v>
          </cell>
          <cell r="E21">
            <v>48783</v>
          </cell>
        </row>
        <row r="21">
          <cell r="I21">
            <v>48256</v>
          </cell>
        </row>
        <row r="22">
          <cell r="B22" t="str">
            <v>1100228</v>
          </cell>
        </row>
        <row r="22">
          <cell r="I22">
            <v>0</v>
          </cell>
        </row>
        <row r="23">
          <cell r="B23" t="str">
            <v>1100229</v>
          </cell>
        </row>
        <row r="23">
          <cell r="D23">
            <v>200</v>
          </cell>
          <cell r="E23">
            <v>200</v>
          </cell>
        </row>
        <row r="23">
          <cell r="I23">
            <v>200</v>
          </cell>
        </row>
        <row r="24">
          <cell r="B24" t="str">
            <v>1100230</v>
          </cell>
        </row>
        <row r="24">
          <cell r="I24">
            <v>0</v>
          </cell>
        </row>
        <row r="25">
          <cell r="B25" t="str">
            <v>1100231</v>
          </cell>
        </row>
        <row r="25">
          <cell r="D25">
            <v>9367</v>
          </cell>
          <cell r="E25">
            <v>16420</v>
          </cell>
        </row>
        <row r="25">
          <cell r="I25">
            <v>11355</v>
          </cell>
        </row>
        <row r="26">
          <cell r="B26" t="str">
            <v>1100241</v>
          </cell>
        </row>
        <row r="26">
          <cell r="I26">
            <v>0</v>
          </cell>
        </row>
        <row r="27">
          <cell r="B27" t="str">
            <v>1100242</v>
          </cell>
        </row>
        <row r="27">
          <cell r="I27">
            <v>0</v>
          </cell>
        </row>
        <row r="28">
          <cell r="B28" t="str">
            <v>1100243</v>
          </cell>
        </row>
        <row r="28">
          <cell r="I28">
            <v>0</v>
          </cell>
        </row>
        <row r="29">
          <cell r="B29" t="str">
            <v>1100244</v>
          </cell>
        </row>
        <row r="29">
          <cell r="D29">
            <v>1730</v>
          </cell>
          <cell r="E29">
            <v>2358</v>
          </cell>
        </row>
        <row r="29">
          <cell r="I29">
            <v>2157</v>
          </cell>
        </row>
        <row r="30">
          <cell r="B30" t="str">
            <v>1100245</v>
          </cell>
        </row>
        <row r="30">
          <cell r="D30">
            <v>47830</v>
          </cell>
          <cell r="E30">
            <v>60078</v>
          </cell>
        </row>
        <row r="30">
          <cell r="I30">
            <v>49280</v>
          </cell>
        </row>
        <row r="31">
          <cell r="B31" t="str">
            <v>1100246</v>
          </cell>
        </row>
        <row r="31">
          <cell r="D31">
            <v>20</v>
          </cell>
          <cell r="E31">
            <v>20</v>
          </cell>
        </row>
        <row r="31">
          <cell r="I31">
            <v>0</v>
          </cell>
        </row>
        <row r="32">
          <cell r="B32" t="str">
            <v>1100247</v>
          </cell>
        </row>
        <row r="32">
          <cell r="D32">
            <v>494</v>
          </cell>
          <cell r="E32">
            <v>1144</v>
          </cell>
        </row>
        <row r="32">
          <cell r="I32">
            <v>565</v>
          </cell>
        </row>
        <row r="33">
          <cell r="B33" t="str">
            <v>1100248</v>
          </cell>
        </row>
        <row r="33">
          <cell r="D33">
            <v>20840</v>
          </cell>
          <cell r="E33">
            <v>31414</v>
          </cell>
        </row>
        <row r="33">
          <cell r="I33">
            <v>24617</v>
          </cell>
        </row>
        <row r="34">
          <cell r="B34" t="str">
            <v>1100249</v>
          </cell>
        </row>
        <row r="34">
          <cell r="D34">
            <v>11588</v>
          </cell>
          <cell r="E34">
            <v>18865</v>
          </cell>
        </row>
        <row r="34">
          <cell r="I34">
            <v>12282</v>
          </cell>
        </row>
        <row r="35">
          <cell r="B35" t="str">
            <v>1100250</v>
          </cell>
        </row>
        <row r="35">
          <cell r="D35">
            <v>692</v>
          </cell>
          <cell r="E35">
            <v>3352</v>
          </cell>
        </row>
        <row r="35">
          <cell r="I35">
            <v>0</v>
          </cell>
        </row>
        <row r="36">
          <cell r="B36" t="str">
            <v>1100251</v>
          </cell>
        </row>
        <row r="36">
          <cell r="I36">
            <v>0</v>
          </cell>
        </row>
        <row r="37">
          <cell r="B37" t="str">
            <v>1100252</v>
          </cell>
        </row>
        <row r="37">
          <cell r="D37">
            <v>32590</v>
          </cell>
          <cell r="E37">
            <v>64906</v>
          </cell>
        </row>
        <row r="37">
          <cell r="I37">
            <v>24787</v>
          </cell>
        </row>
        <row r="38">
          <cell r="B38" t="str">
            <v>1100253</v>
          </cell>
        </row>
        <row r="38">
          <cell r="D38">
            <v>138</v>
          </cell>
          <cell r="E38">
            <v>3321</v>
          </cell>
        </row>
        <row r="38">
          <cell r="I38">
            <v>47</v>
          </cell>
        </row>
        <row r="39">
          <cell r="B39" t="str">
            <v>1100254</v>
          </cell>
        </row>
        <row r="39">
          <cell r="I39">
            <v>0</v>
          </cell>
        </row>
        <row r="40">
          <cell r="B40" t="str">
            <v>1100255</v>
          </cell>
        </row>
        <row r="40">
          <cell r="I40">
            <v>0</v>
          </cell>
        </row>
        <row r="41">
          <cell r="B41" t="str">
            <v>1100256</v>
          </cell>
        </row>
        <row r="41">
          <cell r="I41">
            <v>0</v>
          </cell>
        </row>
        <row r="42">
          <cell r="B42" t="str">
            <v>1100257</v>
          </cell>
        </row>
        <row r="42">
          <cell r="I42">
            <v>0</v>
          </cell>
        </row>
        <row r="43">
          <cell r="B43" t="str">
            <v>1100258</v>
          </cell>
        </row>
        <row r="43">
          <cell r="E43">
            <v>480</v>
          </cell>
        </row>
        <row r="43">
          <cell r="I43">
            <v>153</v>
          </cell>
        </row>
        <row r="44">
          <cell r="B44" t="str">
            <v>1100259</v>
          </cell>
        </row>
        <row r="44">
          <cell r="I44">
            <v>0</v>
          </cell>
        </row>
        <row r="45">
          <cell r="B45" t="str">
            <v>1100260</v>
          </cell>
        </row>
        <row r="45">
          <cell r="E45">
            <v>4626</v>
          </cell>
        </row>
        <row r="45">
          <cell r="I45">
            <v>0</v>
          </cell>
        </row>
        <row r="46">
          <cell r="B46" t="str">
            <v>1100269</v>
          </cell>
        </row>
        <row r="46">
          <cell r="I46">
            <v>0</v>
          </cell>
        </row>
        <row r="47">
          <cell r="B47" t="str">
            <v>1100296</v>
          </cell>
        </row>
        <row r="47">
          <cell r="D47">
            <v>310</v>
          </cell>
          <cell r="E47">
            <v>310</v>
          </cell>
        </row>
        <row r="47">
          <cell r="I47">
            <v>0</v>
          </cell>
        </row>
        <row r="48">
          <cell r="B48" t="str">
            <v>1100297</v>
          </cell>
        </row>
        <row r="48">
          <cell r="D48">
            <v>140</v>
          </cell>
          <cell r="E48">
            <v>140</v>
          </cell>
        </row>
        <row r="48">
          <cell r="I48">
            <v>0</v>
          </cell>
        </row>
        <row r="49">
          <cell r="B49" t="str">
            <v>1100298</v>
          </cell>
        </row>
        <row r="49">
          <cell r="I49">
            <v>0</v>
          </cell>
        </row>
        <row r="50">
          <cell r="B50" t="str">
            <v>1100299</v>
          </cell>
        </row>
        <row r="50">
          <cell r="D50">
            <v>892</v>
          </cell>
          <cell r="E50">
            <v>1000</v>
          </cell>
        </row>
        <row r="50">
          <cell r="I50">
            <v>900</v>
          </cell>
        </row>
        <row r="53">
          <cell r="B53" t="str">
            <v>1100301</v>
          </cell>
        </row>
        <row r="53">
          <cell r="D53">
            <v>1</v>
          </cell>
          <cell r="E53">
            <v>90</v>
          </cell>
        </row>
        <row r="53">
          <cell r="I53">
            <v>0</v>
          </cell>
        </row>
        <row r="54">
          <cell r="B54" t="str">
            <v>1100302</v>
          </cell>
        </row>
        <row r="54">
          <cell r="I54">
            <v>0</v>
          </cell>
        </row>
        <row r="55">
          <cell r="B55" t="str">
            <v>1100303</v>
          </cell>
        </row>
        <row r="55">
          <cell r="E55">
            <v>15</v>
          </cell>
        </row>
        <row r="55">
          <cell r="I55">
            <v>0</v>
          </cell>
        </row>
        <row r="56">
          <cell r="B56" t="str">
            <v>1100304</v>
          </cell>
        </row>
        <row r="56">
          <cell r="E56">
            <v>16</v>
          </cell>
        </row>
        <row r="56">
          <cell r="I56">
            <v>0</v>
          </cell>
        </row>
        <row r="57">
          <cell r="B57" t="str">
            <v>1100305</v>
          </cell>
        </row>
        <row r="57">
          <cell r="E57">
            <v>2813</v>
          </cell>
        </row>
        <row r="57">
          <cell r="I57">
            <v>70</v>
          </cell>
        </row>
        <row r="58">
          <cell r="B58" t="str">
            <v>1100306</v>
          </cell>
        </row>
        <row r="58">
          <cell r="E58">
            <v>310</v>
          </cell>
        </row>
        <row r="58">
          <cell r="I58">
            <v>0</v>
          </cell>
        </row>
        <row r="59">
          <cell r="B59" t="str">
            <v>1100307</v>
          </cell>
        </row>
        <row r="59">
          <cell r="E59">
            <v>236</v>
          </cell>
        </row>
        <row r="59">
          <cell r="I59">
            <v>26</v>
          </cell>
        </row>
        <row r="60">
          <cell r="B60" t="str">
            <v>1100308</v>
          </cell>
        </row>
        <row r="60">
          <cell r="E60">
            <v>57</v>
          </cell>
        </row>
        <row r="60">
          <cell r="I60">
            <v>0</v>
          </cell>
        </row>
        <row r="61">
          <cell r="B61" t="str">
            <v>1100310</v>
          </cell>
        </row>
        <row r="61">
          <cell r="D61">
            <v>311</v>
          </cell>
          <cell r="E61">
            <v>955</v>
          </cell>
        </row>
        <row r="61">
          <cell r="I61">
            <v>286</v>
          </cell>
        </row>
        <row r="62">
          <cell r="B62" t="str">
            <v>1100311</v>
          </cell>
        </row>
        <row r="62">
          <cell r="E62">
            <v>2822</v>
          </cell>
        </row>
        <row r="62">
          <cell r="I62">
            <v>0</v>
          </cell>
        </row>
        <row r="63">
          <cell r="B63" t="str">
            <v>1100312</v>
          </cell>
        </row>
        <row r="63">
          <cell r="I63">
            <v>0</v>
          </cell>
        </row>
        <row r="64">
          <cell r="B64" t="str">
            <v>1100313</v>
          </cell>
        </row>
        <row r="64">
          <cell r="D64">
            <v>2898</v>
          </cell>
          <cell r="E64">
            <v>12301</v>
          </cell>
        </row>
        <row r="64">
          <cell r="I64">
            <v>3234</v>
          </cell>
        </row>
        <row r="65">
          <cell r="B65" t="str">
            <v>1100314</v>
          </cell>
        </row>
        <row r="65">
          <cell r="E65">
            <v>5383</v>
          </cell>
        </row>
        <row r="65">
          <cell r="I65">
            <v>0</v>
          </cell>
        </row>
        <row r="66">
          <cell r="B66" t="str">
            <v>1100315</v>
          </cell>
        </row>
        <row r="66">
          <cell r="I66">
            <v>0</v>
          </cell>
        </row>
        <row r="67">
          <cell r="B67" t="str">
            <v>1100316</v>
          </cell>
        </row>
        <row r="67">
          <cell r="E67">
            <v>14</v>
          </cell>
        </row>
        <row r="67">
          <cell r="I67">
            <v>14</v>
          </cell>
        </row>
        <row r="68">
          <cell r="B68" t="str">
            <v>1100317</v>
          </cell>
        </row>
        <row r="68">
          <cell r="I68">
            <v>0</v>
          </cell>
        </row>
        <row r="69">
          <cell r="B69" t="str">
            <v>1100320</v>
          </cell>
        </row>
        <row r="69">
          <cell r="I69">
            <v>0</v>
          </cell>
        </row>
        <row r="70">
          <cell r="B70" t="str">
            <v>1100321</v>
          </cell>
        </row>
        <row r="70">
          <cell r="E70">
            <v>931</v>
          </cell>
        </row>
        <row r="70">
          <cell r="I70">
            <v>0</v>
          </cell>
        </row>
        <row r="71">
          <cell r="B71" t="str">
            <v>1100322</v>
          </cell>
        </row>
        <row r="71">
          <cell r="I71">
            <v>0</v>
          </cell>
        </row>
        <row r="72">
          <cell r="B72" t="str">
            <v>1100324</v>
          </cell>
        </row>
        <row r="72">
          <cell r="E72">
            <v>23</v>
          </cell>
        </row>
        <row r="72">
          <cell r="I72">
            <v>0</v>
          </cell>
        </row>
        <row r="73">
          <cell r="B73" t="str">
            <v>1100399</v>
          </cell>
        </row>
        <row r="73">
          <cell r="I73">
            <v>0</v>
          </cell>
        </row>
        <row r="74">
          <cell r="I74">
            <v>0</v>
          </cell>
        </row>
        <row r="75">
          <cell r="B75" t="str">
            <v>110110101</v>
          </cell>
        </row>
        <row r="75">
          <cell r="E75">
            <v>24979</v>
          </cell>
        </row>
        <row r="75">
          <cell r="I75">
            <v>0</v>
          </cell>
        </row>
        <row r="76">
          <cell r="B76" t="str">
            <v>110110102</v>
          </cell>
        </row>
        <row r="76">
          <cell r="I76">
            <v>0</v>
          </cell>
        </row>
        <row r="77">
          <cell r="B77" t="str">
            <v>110110103</v>
          </cell>
        </row>
        <row r="77">
          <cell r="I77">
            <v>0</v>
          </cell>
        </row>
        <row r="78">
          <cell r="B78" t="str">
            <v>110110104</v>
          </cell>
        </row>
        <row r="78">
          <cell r="I78">
            <v>0</v>
          </cell>
        </row>
        <row r="79">
          <cell r="B79" t="str">
            <v>2300601</v>
          </cell>
        </row>
        <row r="79">
          <cell r="D79">
            <v>5034</v>
          </cell>
          <cell r="E79">
            <v>5034</v>
          </cell>
        </row>
        <row r="79">
          <cell r="I79">
            <v>5034</v>
          </cell>
        </row>
        <row r="80">
          <cell r="B80" t="str">
            <v>2300602</v>
          </cell>
        </row>
        <row r="80">
          <cell r="D80">
            <v>25361</v>
          </cell>
          <cell r="E80">
            <v>32824</v>
          </cell>
        </row>
        <row r="80">
          <cell r="I80">
            <v>34966</v>
          </cell>
        </row>
      </sheetData>
      <sheetData sheetId="11">
        <row r="6">
          <cell r="B6" t="str">
            <v>1100601</v>
          </cell>
        </row>
        <row r="7">
          <cell r="B7" t="str">
            <v>1100602</v>
          </cell>
        </row>
        <row r="8">
          <cell r="B8" t="str">
            <v>110080101</v>
          </cell>
        </row>
        <row r="8">
          <cell r="D8">
            <v>395</v>
          </cell>
          <cell r="E8">
            <v>395</v>
          </cell>
          <cell r="F8">
            <v>182</v>
          </cell>
        </row>
        <row r="9">
          <cell r="B9" t="str">
            <v>110080102</v>
          </cell>
        </row>
        <row r="9">
          <cell r="F9">
            <v>0</v>
          </cell>
        </row>
        <row r="10">
          <cell r="B10" t="str">
            <v>110080103</v>
          </cell>
        </row>
        <row r="10">
          <cell r="F10">
            <v>0</v>
          </cell>
        </row>
        <row r="11">
          <cell r="B11" t="str">
            <v>110090102</v>
          </cell>
        </row>
        <row r="11">
          <cell r="D11">
            <v>50000</v>
          </cell>
          <cell r="E11">
            <v>26000</v>
          </cell>
          <cell r="F11">
            <v>50000</v>
          </cell>
        </row>
        <row r="12">
          <cell r="B12" t="str">
            <v>110090103</v>
          </cell>
        </row>
        <row r="13">
          <cell r="B13" t="str">
            <v>110090199</v>
          </cell>
        </row>
        <row r="14">
          <cell r="B14" t="str">
            <v>11015</v>
          </cell>
        </row>
        <row r="14">
          <cell r="E14">
            <v>24513</v>
          </cell>
        </row>
        <row r="15">
          <cell r="B15" t="str">
            <v>1102101</v>
          </cell>
        </row>
        <row r="16">
          <cell r="B16" t="str">
            <v>1102102</v>
          </cell>
        </row>
        <row r="17">
          <cell r="B17" t="str">
            <v>1102103</v>
          </cell>
        </row>
        <row r="18">
          <cell r="B18" t="str">
            <v>1102199</v>
          </cell>
        </row>
        <row r="23">
          <cell r="B23" t="str">
            <v>105040101</v>
          </cell>
        </row>
        <row r="24">
          <cell r="B24" t="str">
            <v>105040102</v>
          </cell>
        </row>
        <row r="25">
          <cell r="B25" t="str">
            <v>105040103</v>
          </cell>
        </row>
        <row r="26">
          <cell r="B26" t="str">
            <v>105040104</v>
          </cell>
        </row>
        <row r="27">
          <cell r="B27" t="str">
            <v>23001</v>
          </cell>
        </row>
        <row r="28">
          <cell r="B28" t="str">
            <v>23002</v>
          </cell>
        </row>
        <row r="29">
          <cell r="B29" t="str">
            <v>23003</v>
          </cell>
        </row>
        <row r="30">
          <cell r="B30" t="str">
            <v>2300899</v>
          </cell>
        </row>
        <row r="30">
          <cell r="E30">
            <v>13290</v>
          </cell>
        </row>
        <row r="31">
          <cell r="B31" t="str">
            <v>230090101</v>
          </cell>
        </row>
        <row r="31">
          <cell r="E31">
            <v>182</v>
          </cell>
        </row>
        <row r="32">
          <cell r="B32" t="str">
            <v>230090102</v>
          </cell>
        </row>
        <row r="33">
          <cell r="B33" t="str">
            <v>230090103</v>
          </cell>
        </row>
        <row r="34">
          <cell r="B34" t="str">
            <v>2301101</v>
          </cell>
        </row>
        <row r="35">
          <cell r="B35" t="str">
            <v>2301102</v>
          </cell>
        </row>
        <row r="36">
          <cell r="B36" t="str">
            <v>2301103</v>
          </cell>
        </row>
        <row r="37">
          <cell r="B37" t="str">
            <v>230110401</v>
          </cell>
        </row>
        <row r="38">
          <cell r="B38" t="str">
            <v>230110402</v>
          </cell>
        </row>
        <row r="39">
          <cell r="B39" t="str">
            <v>23015</v>
          </cell>
        </row>
        <row r="39">
          <cell r="E39">
            <v>24631</v>
          </cell>
        </row>
        <row r="40">
          <cell r="B40" t="str">
            <v>23016</v>
          </cell>
        </row>
        <row r="41">
          <cell r="B41" t="str">
            <v>2302101</v>
          </cell>
        </row>
        <row r="42">
          <cell r="B42" t="str">
            <v>2302102</v>
          </cell>
        </row>
        <row r="43">
          <cell r="B43" t="str">
            <v>2302103</v>
          </cell>
        </row>
        <row r="44">
          <cell r="B44" t="str">
            <v>2302199</v>
          </cell>
        </row>
        <row r="49">
          <cell r="B49" t="str">
            <v>2310301</v>
          </cell>
        </row>
        <row r="49">
          <cell r="D49">
            <v>81</v>
          </cell>
          <cell r="E49">
            <v>20081</v>
          </cell>
          <cell r="F49">
            <v>2068</v>
          </cell>
        </row>
        <row r="50">
          <cell r="B50" t="str">
            <v>2310302</v>
          </cell>
        </row>
        <row r="51">
          <cell r="B51" t="str">
            <v>2310303</v>
          </cell>
        </row>
        <row r="52">
          <cell r="B52" t="str">
            <v>2310399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"/>
  <sheetViews>
    <sheetView topLeftCell="A3" workbookViewId="0">
      <selection activeCell="A15" sqref="A15"/>
    </sheetView>
  </sheetViews>
  <sheetFormatPr defaultColWidth="9" defaultRowHeight="14.25"/>
  <cols>
    <col min="1" max="1" width="117.383333333333" style="161" customWidth="1"/>
    <col min="2" max="16384" width="9" style="161"/>
  </cols>
  <sheetData>
    <row r="1" s="161" customFormat="1" ht="48.75" customHeight="1" spans="1:1">
      <c r="A1" s="163" t="s">
        <v>0</v>
      </c>
    </row>
    <row r="2" s="162" customFormat="1" ht="27.9" customHeight="1" spans="1:1">
      <c r="A2" s="164" t="s">
        <v>1</v>
      </c>
    </row>
    <row r="3" s="162" customFormat="1" ht="27.9" customHeight="1" spans="1:1">
      <c r="A3" s="164" t="s">
        <v>2</v>
      </c>
    </row>
    <row r="4" s="162" customFormat="1" ht="27.9" customHeight="1" spans="1:1">
      <c r="A4" s="164" t="s">
        <v>3</v>
      </c>
    </row>
    <row r="5" s="162" customFormat="1" ht="27.9" customHeight="1" spans="1:1">
      <c r="A5" s="164" t="s">
        <v>4</v>
      </c>
    </row>
    <row r="6" s="161" customFormat="1" ht="30" customHeight="1" spans="1:1">
      <c r="A6" s="164" t="s">
        <v>5</v>
      </c>
    </row>
    <row r="7" s="161" customFormat="1" ht="30" customHeight="1" spans="1:1">
      <c r="A7" s="164" t="s">
        <v>6</v>
      </c>
    </row>
    <row r="8" s="161" customFormat="1" ht="30" customHeight="1" spans="1:1">
      <c r="A8" s="164" t="s">
        <v>7</v>
      </c>
    </row>
    <row r="9" s="161" customFormat="1" ht="30" customHeight="1" spans="1:1">
      <c r="A9" s="164" t="s">
        <v>8</v>
      </c>
    </row>
    <row r="10" s="161" customFormat="1" ht="30" customHeight="1" spans="1:1">
      <c r="A10" s="164" t="s">
        <v>9</v>
      </c>
    </row>
    <row r="11" s="161" customFormat="1" ht="30" customHeight="1" spans="1:1">
      <c r="A11" s="164" t="s">
        <v>10</v>
      </c>
    </row>
    <row r="12" s="161" customFormat="1" ht="30" customHeight="1" spans="1:1">
      <c r="A12" s="164" t="s">
        <v>11</v>
      </c>
    </row>
    <row r="13" s="161" customFormat="1" ht="30" customHeight="1" spans="1:1">
      <c r="A13" s="164" t="s">
        <v>12</v>
      </c>
    </row>
    <row r="14" s="161" customFormat="1" ht="30" customHeight="1" spans="1:1">
      <c r="A14" s="164" t="s">
        <v>13</v>
      </c>
    </row>
    <row r="15" s="161" customFormat="1" ht="30" customHeight="1" spans="1:1">
      <c r="A15" s="164" t="s">
        <v>14</v>
      </c>
    </row>
    <row r="16" s="161" customFormat="1" ht="30" customHeight="1" spans="1:1">
      <c r="A16" s="164" t="s">
        <v>15</v>
      </c>
    </row>
    <row r="17" s="161" customFormat="1" ht="30" customHeight="1" spans="1:1">
      <c r="A17" s="164" t="s">
        <v>16</v>
      </c>
    </row>
    <row r="18" s="161" customFormat="1" ht="30" customHeight="1" spans="1:1">
      <c r="A18" s="164" t="s">
        <v>17</v>
      </c>
    </row>
    <row r="19" s="161" customFormat="1" ht="30" customHeight="1" spans="1:1">
      <c r="A19" s="164" t="s">
        <v>18</v>
      </c>
    </row>
    <row r="20" s="161" customFormat="1" ht="20.25" spans="1:1">
      <c r="A20" s="165"/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F3" sqref="F3"/>
    </sheetView>
  </sheetViews>
  <sheetFormatPr defaultColWidth="10" defaultRowHeight="13.5" outlineLevelCol="3"/>
  <cols>
    <col min="1" max="1" width="21.5" customWidth="1"/>
    <col min="2" max="2" width="19.5416666666667" customWidth="1"/>
    <col min="3" max="3" width="13.25" customWidth="1"/>
    <col min="4" max="4" width="15.75" customWidth="1"/>
  </cols>
  <sheetData>
    <row r="1" ht="14.3" customHeight="1" spans="1:1">
      <c r="A1" s="57" t="s">
        <v>434</v>
      </c>
    </row>
    <row r="2" ht="28.45" customHeight="1" spans="1:4">
      <c r="A2" s="70" t="s">
        <v>435</v>
      </c>
      <c r="B2" s="70"/>
      <c r="C2" s="70"/>
      <c r="D2" s="70"/>
    </row>
    <row r="3" ht="41" customHeight="1" spans="1:4">
      <c r="A3" s="69" t="s">
        <v>21</v>
      </c>
      <c r="B3" s="69"/>
      <c r="C3" s="69"/>
      <c r="D3" s="69"/>
    </row>
    <row r="4" ht="41" customHeight="1" spans="1:4">
      <c r="A4" s="71" t="s">
        <v>22</v>
      </c>
      <c r="B4" s="71" t="s">
        <v>23</v>
      </c>
      <c r="C4" s="71" t="s">
        <v>24</v>
      </c>
      <c r="D4" s="71" t="s">
        <v>25</v>
      </c>
    </row>
    <row r="5" ht="58" customHeight="1" spans="1:4">
      <c r="A5" s="72" t="s">
        <v>436</v>
      </c>
      <c r="B5" s="73">
        <v>76612</v>
      </c>
      <c r="C5" s="73">
        <v>178748</v>
      </c>
      <c r="D5" s="74">
        <v>48.0129790943106</v>
      </c>
    </row>
    <row r="6" ht="58" customHeight="1" spans="1:4">
      <c r="A6" s="61" t="s">
        <v>405</v>
      </c>
      <c r="B6" s="60">
        <v>0</v>
      </c>
      <c r="C6" s="60">
        <v>0</v>
      </c>
      <c r="D6" s="62"/>
    </row>
    <row r="7" ht="58" customHeight="1" spans="1:4">
      <c r="A7" s="61" t="s">
        <v>99</v>
      </c>
      <c r="B7" s="60">
        <f>SUM(B8,B10:B11,B13)</f>
        <v>288579</v>
      </c>
      <c r="C7" s="60">
        <v>48748</v>
      </c>
      <c r="D7" s="62">
        <v>16.4867981831649</v>
      </c>
    </row>
    <row r="8" ht="58" customHeight="1" spans="1:4">
      <c r="A8" s="61" t="s">
        <v>406</v>
      </c>
      <c r="B8" s="60">
        <v>3105</v>
      </c>
      <c r="C8" s="60">
        <v>321</v>
      </c>
      <c r="D8" s="62">
        <v>10.3381642512077</v>
      </c>
    </row>
    <row r="9" ht="58" customHeight="1" spans="1:4">
      <c r="A9" s="61" t="s">
        <v>407</v>
      </c>
      <c r="B9" s="60">
        <v>0</v>
      </c>
      <c r="C9" s="60">
        <v>0</v>
      </c>
      <c r="D9" s="62"/>
    </row>
    <row r="10" ht="58" customHeight="1" spans="1:4">
      <c r="A10" s="61" t="s">
        <v>408</v>
      </c>
      <c r="B10" s="60">
        <v>6190</v>
      </c>
      <c r="C10" s="60">
        <v>0</v>
      </c>
      <c r="D10" s="62">
        <v>0</v>
      </c>
    </row>
    <row r="11" ht="58" customHeight="1" spans="1:4">
      <c r="A11" s="61" t="s">
        <v>409</v>
      </c>
      <c r="B11" s="60">
        <v>188920</v>
      </c>
      <c r="C11" s="60">
        <v>0</v>
      </c>
      <c r="D11" s="62">
        <v>0</v>
      </c>
    </row>
    <row r="12" ht="58" customHeight="1" spans="1:4">
      <c r="A12" s="61" t="s">
        <v>410</v>
      </c>
      <c r="B12" s="61"/>
      <c r="C12" s="61"/>
      <c r="D12" s="62">
        <v>0</v>
      </c>
    </row>
    <row r="13" ht="58" customHeight="1" spans="1:4">
      <c r="A13" s="61" t="s">
        <v>411</v>
      </c>
      <c r="B13" s="60">
        <v>90364</v>
      </c>
      <c r="C13" s="60">
        <v>0</v>
      </c>
      <c r="D13" s="62"/>
    </row>
    <row r="14" ht="58" customHeight="1" spans="1:4">
      <c r="A14" s="60" t="s">
        <v>83</v>
      </c>
      <c r="B14" s="60">
        <f>SUM(B7,B5)</f>
        <v>365191</v>
      </c>
      <c r="C14" s="60">
        <v>178748</v>
      </c>
      <c r="D14" s="62">
        <f>C14/B14*100</f>
        <v>48.9464417250151</v>
      </c>
    </row>
  </sheetData>
  <mergeCells count="2">
    <mergeCell ref="A2:D2"/>
    <mergeCell ref="A3:D3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opLeftCell="A12" workbookViewId="0">
      <selection activeCell="H25" sqref="H25"/>
    </sheetView>
  </sheetViews>
  <sheetFormatPr defaultColWidth="10" defaultRowHeight="13.5" outlineLevelCol="3"/>
  <cols>
    <col min="1" max="1" width="24.3166666666667" customWidth="1"/>
    <col min="2" max="2" width="21.8166666666667" customWidth="1"/>
    <col min="3" max="3" width="19.7583333333333" customWidth="1"/>
    <col min="4" max="4" width="9.76666666666667" customWidth="1"/>
  </cols>
  <sheetData>
    <row r="1" ht="14.3" customHeight="1" spans="1:3">
      <c r="A1" s="57" t="s">
        <v>437</v>
      </c>
      <c r="B1" s="57"/>
      <c r="C1" s="57"/>
    </row>
    <row r="2" ht="28.45" customHeight="1" spans="1:4">
      <c r="A2" s="68" t="s">
        <v>438</v>
      </c>
      <c r="B2" s="68"/>
      <c r="C2" s="68"/>
      <c r="D2" s="68"/>
    </row>
    <row r="3" ht="14.25" customHeight="1" spans="1:4">
      <c r="A3" s="69" t="s">
        <v>21</v>
      </c>
      <c r="B3" s="69"/>
      <c r="C3" s="69"/>
      <c r="D3" s="69"/>
    </row>
    <row r="4" ht="36" customHeight="1" spans="1:4">
      <c r="A4" s="60" t="s">
        <v>22</v>
      </c>
      <c r="B4" s="60" t="s">
        <v>23</v>
      </c>
      <c r="C4" s="60" t="s">
        <v>24</v>
      </c>
      <c r="D4" s="60" t="s">
        <v>25</v>
      </c>
    </row>
    <row r="5" ht="36" customHeight="1" spans="1:4">
      <c r="A5" s="60" t="s">
        <v>414</v>
      </c>
      <c r="B5" s="60">
        <v>35</v>
      </c>
      <c r="C5" s="60">
        <v>9</v>
      </c>
      <c r="D5" s="62">
        <v>25.7142857142857</v>
      </c>
    </row>
    <row r="6" ht="30" customHeight="1" spans="1:4">
      <c r="A6" s="60" t="s">
        <v>415</v>
      </c>
      <c r="B6" s="60">
        <v>11</v>
      </c>
      <c r="C6" s="60">
        <v>24</v>
      </c>
      <c r="D6" s="62">
        <v>218.181818181818</v>
      </c>
    </row>
    <row r="7" ht="30" customHeight="1" spans="1:4">
      <c r="A7" s="60" t="s">
        <v>416</v>
      </c>
      <c r="B7" s="60">
        <v>42342</v>
      </c>
      <c r="C7" s="60">
        <v>49535</v>
      </c>
      <c r="D7" s="62">
        <v>116.987860752917</v>
      </c>
    </row>
    <row r="8" ht="30" customHeight="1" spans="1:4">
      <c r="A8" s="60" t="s">
        <v>417</v>
      </c>
      <c r="B8" s="60">
        <v>0</v>
      </c>
      <c r="C8" s="60">
        <v>0</v>
      </c>
      <c r="D8" s="62"/>
    </row>
    <row r="9" ht="30" customHeight="1" spans="1:4">
      <c r="A9" s="60" t="s">
        <v>418</v>
      </c>
      <c r="B9" s="60">
        <v>0</v>
      </c>
      <c r="C9" s="60">
        <v>0</v>
      </c>
      <c r="D9" s="62"/>
    </row>
    <row r="10" ht="30" customHeight="1" spans="1:4">
      <c r="A10" s="60" t="s">
        <v>419</v>
      </c>
      <c r="B10" s="60">
        <v>0</v>
      </c>
      <c r="C10" s="60">
        <v>0</v>
      </c>
      <c r="D10" s="62"/>
    </row>
    <row r="11" ht="30" customHeight="1" spans="1:4">
      <c r="A11" s="60" t="s">
        <v>420</v>
      </c>
      <c r="B11" s="60">
        <v>0</v>
      </c>
      <c r="C11" s="60">
        <v>8</v>
      </c>
      <c r="D11" s="62"/>
    </row>
    <row r="12" ht="36" customHeight="1" spans="1:4">
      <c r="A12" s="60" t="s">
        <v>421</v>
      </c>
      <c r="B12" s="60">
        <v>5</v>
      </c>
      <c r="C12" s="60">
        <v>0</v>
      </c>
      <c r="D12" s="62">
        <v>0</v>
      </c>
    </row>
    <row r="13" ht="36" customHeight="1" spans="1:4">
      <c r="A13" s="60" t="s">
        <v>422</v>
      </c>
      <c r="B13" s="60">
        <v>200595</v>
      </c>
      <c r="C13" s="60">
        <v>1802</v>
      </c>
      <c r="D13" s="62">
        <v>0.898327475759615</v>
      </c>
    </row>
    <row r="14" ht="29" customHeight="1" spans="1:4">
      <c r="A14" s="60" t="s">
        <v>423</v>
      </c>
      <c r="B14" s="60">
        <v>1578</v>
      </c>
      <c r="C14" s="60">
        <v>5841</v>
      </c>
      <c r="D14" s="62">
        <v>370.152091254753</v>
      </c>
    </row>
    <row r="15" ht="29" customHeight="1" spans="1:4">
      <c r="A15" s="60" t="s">
        <v>424</v>
      </c>
      <c r="B15" s="60">
        <v>21799</v>
      </c>
      <c r="C15" s="60">
        <v>25530</v>
      </c>
      <c r="D15" s="62">
        <v>117.115464012111</v>
      </c>
    </row>
    <row r="16" ht="29" customHeight="1" spans="1:4">
      <c r="A16" s="60" t="s">
        <v>425</v>
      </c>
      <c r="B16" s="60">
        <v>3</v>
      </c>
      <c r="C16" s="60">
        <v>0</v>
      </c>
      <c r="D16" s="62">
        <v>0</v>
      </c>
    </row>
    <row r="17" ht="29" customHeight="1" spans="1:4">
      <c r="A17" s="60" t="s">
        <v>426</v>
      </c>
      <c r="B17" s="60">
        <v>0</v>
      </c>
      <c r="C17" s="60">
        <v>124</v>
      </c>
      <c r="D17" s="62"/>
    </row>
    <row r="18" ht="29" customHeight="1" spans="1:4">
      <c r="A18" s="61" t="s">
        <v>427</v>
      </c>
      <c r="B18" s="60">
        <f>SUM(B5:B17)</f>
        <v>266368</v>
      </c>
      <c r="C18" s="60">
        <v>82873</v>
      </c>
      <c r="D18" s="62">
        <v>31.1122206871696</v>
      </c>
    </row>
    <row r="19" ht="27" customHeight="1" spans="1:4">
      <c r="A19" s="61" t="s">
        <v>428</v>
      </c>
      <c r="B19" s="60">
        <v>31340</v>
      </c>
      <c r="C19" s="60">
        <v>4475</v>
      </c>
      <c r="D19" s="62">
        <v>14.278876834716</v>
      </c>
    </row>
    <row r="20" ht="27" customHeight="1" spans="1:4">
      <c r="A20" s="61" t="s">
        <v>429</v>
      </c>
      <c r="B20" s="60">
        <v>0</v>
      </c>
      <c r="C20" s="60">
        <v>0</v>
      </c>
      <c r="D20" s="62"/>
    </row>
    <row r="21" ht="27" customHeight="1" spans="1:4">
      <c r="A21" s="61" t="s">
        <v>74</v>
      </c>
      <c r="B21" s="60">
        <f>SUM(B22,B23,B25:B26)</f>
        <v>67483</v>
      </c>
      <c r="C21" s="60">
        <v>91400</v>
      </c>
      <c r="D21" s="62">
        <v>122.548033734229</v>
      </c>
    </row>
    <row r="22" ht="27" customHeight="1" spans="1:4">
      <c r="A22" s="61" t="s">
        <v>430</v>
      </c>
      <c r="B22" s="60">
        <v>0</v>
      </c>
      <c r="C22" s="60">
        <v>0</v>
      </c>
      <c r="D22" s="62"/>
    </row>
    <row r="23" ht="27" customHeight="1" spans="1:4">
      <c r="A23" s="61" t="s">
        <v>431</v>
      </c>
      <c r="B23" s="60">
        <v>156</v>
      </c>
      <c r="C23" s="60">
        <v>0</v>
      </c>
      <c r="D23" s="62">
        <v>0</v>
      </c>
    </row>
    <row r="24" ht="27" customHeight="1" spans="1:4">
      <c r="A24" s="61" t="s">
        <v>432</v>
      </c>
      <c r="B24" s="60">
        <v>156</v>
      </c>
      <c r="C24" s="60">
        <v>0</v>
      </c>
      <c r="D24" s="62">
        <v>0</v>
      </c>
    </row>
    <row r="25" ht="27" customHeight="1" spans="1:4">
      <c r="A25" s="61" t="s">
        <v>78</v>
      </c>
      <c r="B25" s="60">
        <v>26000</v>
      </c>
      <c r="C25" s="60">
        <v>50000</v>
      </c>
      <c r="D25" s="62">
        <v>192.307692307692</v>
      </c>
    </row>
    <row r="26" ht="27" customHeight="1" spans="1:4">
      <c r="A26" s="61" t="s">
        <v>82</v>
      </c>
      <c r="B26" s="60">
        <v>41327</v>
      </c>
      <c r="C26" s="60">
        <v>41400</v>
      </c>
      <c r="D26" s="62">
        <f>C26/B26*100</f>
        <v>100.176639969028</v>
      </c>
    </row>
    <row r="27" ht="30" customHeight="1" spans="1:4">
      <c r="A27" s="61" t="s">
        <v>433</v>
      </c>
      <c r="B27" s="60">
        <f>SUM(B18,B19,B21)</f>
        <v>365191</v>
      </c>
      <c r="C27" s="60">
        <v>178748</v>
      </c>
      <c r="D27" s="62">
        <f>C27/B27*100</f>
        <v>48.9464417250151</v>
      </c>
    </row>
  </sheetData>
  <mergeCells count="2">
    <mergeCell ref="A2:D2"/>
    <mergeCell ref="A3:D3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L20" sqref="L20"/>
    </sheetView>
  </sheetViews>
  <sheetFormatPr defaultColWidth="10" defaultRowHeight="13.5" outlineLevelCol="5"/>
  <cols>
    <col min="1" max="1" width="15" customWidth="1"/>
    <col min="2" max="2" width="11.625" customWidth="1"/>
    <col min="3" max="3" width="14.875" customWidth="1"/>
    <col min="4" max="4" width="12.875" customWidth="1"/>
    <col min="5" max="5" width="14.75" customWidth="1"/>
  </cols>
  <sheetData>
    <row r="1" ht="14.3" customHeight="1" spans="1:3">
      <c r="A1" s="57" t="s">
        <v>439</v>
      </c>
      <c r="B1" s="57"/>
      <c r="C1" s="57"/>
    </row>
    <row r="2" ht="28.45" customHeight="1" spans="1:6">
      <c r="A2" s="64" t="s">
        <v>440</v>
      </c>
      <c r="B2" s="64"/>
      <c r="C2" s="64"/>
      <c r="D2" s="64"/>
      <c r="E2" s="64"/>
      <c r="F2" s="64"/>
    </row>
    <row r="3" ht="18.05" customHeight="1" spans="1:3">
      <c r="A3" s="59" t="s">
        <v>21</v>
      </c>
      <c r="B3" s="59"/>
      <c r="C3" s="59"/>
    </row>
    <row r="4" ht="41" customHeight="1" spans="1:6">
      <c r="A4" s="65" t="s">
        <v>22</v>
      </c>
      <c r="B4" s="66" t="s">
        <v>387</v>
      </c>
      <c r="C4" s="66"/>
      <c r="D4" s="66" t="s">
        <v>388</v>
      </c>
      <c r="E4" s="66"/>
      <c r="F4" s="66" t="s">
        <v>358</v>
      </c>
    </row>
    <row r="5" ht="41" customHeight="1" spans="1:6">
      <c r="A5" s="65"/>
      <c r="B5" s="66" t="s">
        <v>389</v>
      </c>
      <c r="C5" s="66" t="s">
        <v>441</v>
      </c>
      <c r="D5" s="66" t="s">
        <v>389</v>
      </c>
      <c r="E5" s="66" t="s">
        <v>441</v>
      </c>
      <c r="F5" s="66"/>
    </row>
    <row r="6" ht="36" customHeight="1" spans="1:6">
      <c r="A6" s="67" t="s">
        <v>391</v>
      </c>
      <c r="B6" s="67">
        <v>801400</v>
      </c>
      <c r="C6" s="67">
        <v>801400</v>
      </c>
      <c r="D6" s="67">
        <v>800845</v>
      </c>
      <c r="E6" s="67">
        <v>800845</v>
      </c>
      <c r="F6" s="67"/>
    </row>
    <row r="7" ht="20.25" spans="1:6">
      <c r="A7" s="67"/>
      <c r="B7" s="67"/>
      <c r="C7" s="67"/>
      <c r="D7" s="67"/>
      <c r="E7" s="67"/>
      <c r="F7" s="67"/>
    </row>
    <row r="8" ht="20.25" spans="1:6">
      <c r="A8" s="67"/>
      <c r="B8" s="67"/>
      <c r="C8" s="67"/>
      <c r="D8" s="67"/>
      <c r="E8" s="67"/>
      <c r="F8" s="67"/>
    </row>
    <row r="9" ht="20.25" spans="1:6">
      <c r="A9" s="67"/>
      <c r="B9" s="67"/>
      <c r="C9" s="67"/>
      <c r="D9" s="67"/>
      <c r="E9" s="67"/>
      <c r="F9" s="67"/>
    </row>
    <row r="10" ht="20.25" spans="1:6">
      <c r="A10" s="67"/>
      <c r="B10" s="67"/>
      <c r="C10" s="67"/>
      <c r="D10" s="67"/>
      <c r="E10" s="67"/>
      <c r="F10" s="67"/>
    </row>
  </sheetData>
  <mergeCells count="6">
    <mergeCell ref="A2:F2"/>
    <mergeCell ref="A3:C3"/>
    <mergeCell ref="B4:C4"/>
    <mergeCell ref="D4:E4"/>
    <mergeCell ref="A4:A5"/>
    <mergeCell ref="F4:F5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F6" sqref="F6"/>
    </sheetView>
  </sheetViews>
  <sheetFormatPr defaultColWidth="10" defaultRowHeight="13.5" outlineLevelCol="2"/>
  <cols>
    <col min="1" max="1" width="21.5" customWidth="1"/>
    <col min="2" max="2" width="19.5416666666667" customWidth="1"/>
    <col min="3" max="3" width="19.7583333333333" customWidth="1"/>
  </cols>
  <sheetData>
    <row r="1" ht="14.3" customHeight="1" spans="1:3">
      <c r="A1" s="57" t="s">
        <v>442</v>
      </c>
      <c r="B1" s="57"/>
      <c r="C1" s="57"/>
    </row>
    <row r="2" ht="28.45" customHeight="1" spans="1:3">
      <c r="A2" s="58" t="s">
        <v>443</v>
      </c>
      <c r="B2" s="58"/>
      <c r="C2" s="58"/>
    </row>
    <row r="3" ht="14.3" customHeight="1" spans="1:3">
      <c r="A3" s="59" t="s">
        <v>444</v>
      </c>
      <c r="B3" s="59"/>
      <c r="C3" s="59"/>
    </row>
    <row r="4" ht="39" customHeight="1" spans="1:3">
      <c r="A4" s="60" t="s">
        <v>445</v>
      </c>
      <c r="B4" s="60" t="s">
        <v>24</v>
      </c>
      <c r="C4" s="60" t="s">
        <v>358</v>
      </c>
    </row>
    <row r="5" ht="39" customHeight="1" spans="1:3">
      <c r="A5" s="60" t="s">
        <v>446</v>
      </c>
      <c r="B5" s="60">
        <v>31</v>
      </c>
      <c r="C5" s="62"/>
    </row>
    <row r="6" ht="39" customHeight="1" spans="1:3">
      <c r="A6" s="60" t="s">
        <v>48</v>
      </c>
      <c r="B6" s="60">
        <v>0</v>
      </c>
      <c r="C6" s="62"/>
    </row>
    <row r="7" ht="39" customHeight="1" spans="1:3">
      <c r="A7" s="61" t="s">
        <v>99</v>
      </c>
      <c r="B7" s="60">
        <v>31</v>
      </c>
      <c r="C7" s="62"/>
    </row>
    <row r="8" ht="39" customHeight="1" spans="1:3">
      <c r="A8" s="61" t="s">
        <v>447</v>
      </c>
      <c r="B8" s="60">
        <v>31</v>
      </c>
      <c r="C8" s="62"/>
    </row>
    <row r="9" ht="39" customHeight="1" spans="1:3">
      <c r="A9" s="60" t="s">
        <v>448</v>
      </c>
      <c r="B9" s="60">
        <v>0</v>
      </c>
      <c r="C9" s="62"/>
    </row>
    <row r="10" ht="39" customHeight="1" spans="1:3">
      <c r="A10" s="61" t="s">
        <v>410</v>
      </c>
      <c r="B10" s="63"/>
      <c r="C10" s="62"/>
    </row>
    <row r="11" ht="39" customHeight="1" spans="1:3">
      <c r="A11" s="61" t="s">
        <v>411</v>
      </c>
      <c r="B11" s="60">
        <v>31</v>
      </c>
      <c r="C11" s="62"/>
    </row>
    <row r="12" ht="39" customHeight="1" spans="1:3">
      <c r="A12" s="60" t="s">
        <v>83</v>
      </c>
      <c r="B12" s="60">
        <v>31</v>
      </c>
      <c r="C12" s="62"/>
    </row>
  </sheetData>
  <mergeCells count="2">
    <mergeCell ref="A2:C2"/>
    <mergeCell ref="A3:C3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topLeftCell="A4" workbookViewId="0">
      <selection activeCell="G7" sqref="G7"/>
    </sheetView>
  </sheetViews>
  <sheetFormatPr defaultColWidth="10" defaultRowHeight="13.5" outlineLevelCol="2"/>
  <cols>
    <col min="1" max="1" width="25.6416666666667" customWidth="1"/>
    <col min="2" max="2" width="19" customWidth="1"/>
    <col min="3" max="3" width="19.7583333333333" customWidth="1"/>
  </cols>
  <sheetData>
    <row r="1" ht="14.3" customHeight="1" spans="1:3">
      <c r="A1" s="57" t="s">
        <v>449</v>
      </c>
      <c r="B1" s="57"/>
      <c r="C1" s="57"/>
    </row>
    <row r="2" ht="28.45" customHeight="1" spans="1:3">
      <c r="A2" s="58" t="s">
        <v>450</v>
      </c>
      <c r="B2" s="58"/>
      <c r="C2" s="58"/>
    </row>
    <row r="3" ht="14.3" customHeight="1" spans="1:3">
      <c r="A3" s="59" t="s">
        <v>21</v>
      </c>
      <c r="B3" s="59"/>
      <c r="C3" s="59"/>
    </row>
    <row r="4" ht="45" customHeight="1" spans="1:3">
      <c r="A4" s="60" t="s">
        <v>22</v>
      </c>
      <c r="B4" s="60" t="s">
        <v>24</v>
      </c>
      <c r="C4" s="60" t="s">
        <v>358</v>
      </c>
    </row>
    <row r="5" ht="45" customHeight="1" spans="1:3">
      <c r="A5" s="61" t="s">
        <v>451</v>
      </c>
      <c r="B5" s="61">
        <v>31</v>
      </c>
      <c r="C5" s="62"/>
    </row>
    <row r="6" ht="45" customHeight="1" spans="1:3">
      <c r="A6" s="61" t="s">
        <v>452</v>
      </c>
      <c r="B6" s="61">
        <v>31</v>
      </c>
      <c r="C6" s="62"/>
    </row>
    <row r="7" ht="45" customHeight="1" spans="1:3">
      <c r="A7" s="61" t="s">
        <v>453</v>
      </c>
      <c r="B7" s="61">
        <v>31</v>
      </c>
      <c r="C7" s="62"/>
    </row>
    <row r="8" ht="45" customHeight="1" spans="1:3">
      <c r="A8" s="61" t="s">
        <v>74</v>
      </c>
      <c r="B8" s="61">
        <v>0</v>
      </c>
      <c r="C8" s="62"/>
    </row>
    <row r="9" ht="45" customHeight="1" spans="1:3">
      <c r="A9" s="61" t="s">
        <v>454</v>
      </c>
      <c r="B9" s="61">
        <v>0</v>
      </c>
      <c r="C9" s="62"/>
    </row>
    <row r="10" ht="45" customHeight="1" spans="1:3">
      <c r="A10" s="61" t="s">
        <v>455</v>
      </c>
      <c r="B10" s="61">
        <v>0</v>
      </c>
      <c r="C10" s="62"/>
    </row>
    <row r="11" ht="45" customHeight="1" spans="1:3">
      <c r="A11" s="61" t="s">
        <v>456</v>
      </c>
      <c r="B11" s="61">
        <v>0</v>
      </c>
      <c r="C11" s="62"/>
    </row>
    <row r="12" ht="45" customHeight="1" spans="1:3">
      <c r="A12" s="61" t="s">
        <v>81</v>
      </c>
      <c r="B12" s="61"/>
      <c r="C12" s="61"/>
    </row>
    <row r="13" ht="45" customHeight="1" spans="1:3">
      <c r="A13" s="61" t="s">
        <v>82</v>
      </c>
      <c r="B13" s="61">
        <v>0</v>
      </c>
      <c r="C13" s="62"/>
    </row>
    <row r="14" ht="45" customHeight="1" spans="1:3">
      <c r="A14" s="61" t="s">
        <v>353</v>
      </c>
      <c r="B14" s="61">
        <v>31</v>
      </c>
      <c r="C14" s="62"/>
    </row>
  </sheetData>
  <mergeCells count="2">
    <mergeCell ref="A2:C2"/>
    <mergeCell ref="A3:C3"/>
  </mergeCells>
  <pageMargins left="0.75" right="0.75" top="0.270000010728836" bottom="0.270000010728836" header="0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E7" sqref="E7"/>
    </sheetView>
  </sheetViews>
  <sheetFormatPr defaultColWidth="10" defaultRowHeight="13.5" outlineLevelCol="2"/>
  <cols>
    <col min="1" max="1" width="21.5" customWidth="1"/>
    <col min="2" max="2" width="19.5416666666667" customWidth="1"/>
    <col min="3" max="3" width="19.7583333333333" customWidth="1"/>
  </cols>
  <sheetData>
    <row r="1" ht="14.3" customHeight="1" spans="1:3">
      <c r="A1" s="57" t="s">
        <v>457</v>
      </c>
      <c r="B1" s="57"/>
      <c r="C1" s="57"/>
    </row>
    <row r="2" ht="28.45" customHeight="1" spans="1:3">
      <c r="A2" s="58" t="s">
        <v>458</v>
      </c>
      <c r="B2" s="58"/>
      <c r="C2" s="58"/>
    </row>
    <row r="3" ht="14.3" customHeight="1" spans="1:3">
      <c r="A3" s="59" t="s">
        <v>21</v>
      </c>
      <c r="B3" s="59"/>
      <c r="C3" s="59"/>
    </row>
    <row r="4" ht="48" customHeight="1" spans="1:3">
      <c r="A4" s="60" t="s">
        <v>445</v>
      </c>
      <c r="B4" s="60" t="s">
        <v>24</v>
      </c>
      <c r="C4" s="60" t="s">
        <v>358</v>
      </c>
    </row>
    <row r="5" ht="48" customHeight="1" spans="1:3">
      <c r="A5" s="60" t="s">
        <v>446</v>
      </c>
      <c r="B5" s="60">
        <v>31</v>
      </c>
      <c r="C5" s="62"/>
    </row>
    <row r="6" ht="48" customHeight="1" spans="1:3">
      <c r="A6" s="60" t="s">
        <v>48</v>
      </c>
      <c r="B6" s="60">
        <v>0</v>
      </c>
      <c r="C6" s="62"/>
    </row>
    <row r="7" ht="48" customHeight="1" spans="1:3">
      <c r="A7" s="61" t="s">
        <v>99</v>
      </c>
      <c r="B7" s="60">
        <v>31</v>
      </c>
      <c r="C7" s="62"/>
    </row>
    <row r="8" ht="48" customHeight="1" spans="1:3">
      <c r="A8" s="61" t="s">
        <v>447</v>
      </c>
      <c r="B8" s="60">
        <v>31</v>
      </c>
      <c r="C8" s="62"/>
    </row>
    <row r="9" ht="48" customHeight="1" spans="1:3">
      <c r="A9" s="60" t="s">
        <v>448</v>
      </c>
      <c r="B9" s="60">
        <v>0</v>
      </c>
      <c r="C9" s="62"/>
    </row>
    <row r="10" ht="48" customHeight="1" spans="1:3">
      <c r="A10" s="61" t="s">
        <v>410</v>
      </c>
      <c r="B10" s="63">
        <v>0</v>
      </c>
      <c r="C10" s="62"/>
    </row>
    <row r="11" ht="48" customHeight="1" spans="1:3">
      <c r="A11" s="61" t="s">
        <v>411</v>
      </c>
      <c r="B11" s="60">
        <v>31</v>
      </c>
      <c r="C11" s="62"/>
    </row>
    <row r="12" ht="48" customHeight="1" spans="1:3">
      <c r="A12" s="60" t="s">
        <v>83</v>
      </c>
      <c r="B12" s="60">
        <v>31</v>
      </c>
      <c r="C12" s="62"/>
    </row>
  </sheetData>
  <mergeCells count="2">
    <mergeCell ref="A2:C2"/>
    <mergeCell ref="A3:C3"/>
  </mergeCells>
  <pageMargins left="0.75" right="0.75" top="0.270000010728836" bottom="0.270000010728836" header="0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F8" sqref="F8"/>
    </sheetView>
  </sheetViews>
  <sheetFormatPr defaultColWidth="10" defaultRowHeight="13.5" outlineLevelCol="2"/>
  <cols>
    <col min="1" max="1" width="27.0333333333333" customWidth="1"/>
    <col min="2" max="2" width="19" customWidth="1"/>
    <col min="3" max="3" width="19.7583333333333" customWidth="1"/>
  </cols>
  <sheetData>
    <row r="1" ht="14.3" customHeight="1" spans="1:3">
      <c r="A1" s="57" t="s">
        <v>459</v>
      </c>
      <c r="B1" s="57"/>
      <c r="C1" s="57"/>
    </row>
    <row r="2" ht="28.45" customHeight="1" spans="1:3">
      <c r="A2" s="58" t="s">
        <v>460</v>
      </c>
      <c r="B2" s="58"/>
      <c r="C2" s="58"/>
    </row>
    <row r="3" ht="14.3" customHeight="1" spans="1:3">
      <c r="A3" s="59" t="s">
        <v>21</v>
      </c>
      <c r="B3" s="59"/>
      <c r="C3" s="59"/>
    </row>
    <row r="4" ht="46" customHeight="1" spans="1:3">
      <c r="A4" s="60" t="s">
        <v>22</v>
      </c>
      <c r="B4" s="60" t="s">
        <v>24</v>
      </c>
      <c r="C4" s="60" t="s">
        <v>358</v>
      </c>
    </row>
    <row r="5" ht="46" customHeight="1" spans="1:3">
      <c r="A5" s="61" t="s">
        <v>451</v>
      </c>
      <c r="B5" s="61">
        <v>31</v>
      </c>
      <c r="C5" s="62"/>
    </row>
    <row r="6" ht="46" customHeight="1" spans="1:3">
      <c r="A6" s="61" t="s">
        <v>452</v>
      </c>
      <c r="B6" s="61">
        <v>31</v>
      </c>
      <c r="C6" s="62"/>
    </row>
    <row r="7" ht="46" customHeight="1" spans="1:3">
      <c r="A7" s="61" t="s">
        <v>453</v>
      </c>
      <c r="B7" s="61">
        <v>31</v>
      </c>
      <c r="C7" s="62"/>
    </row>
    <row r="8" ht="46" customHeight="1" spans="1:3">
      <c r="A8" s="61" t="s">
        <v>74</v>
      </c>
      <c r="B8" s="61">
        <v>0</v>
      </c>
      <c r="C8" s="62"/>
    </row>
    <row r="9" ht="46" customHeight="1" spans="1:3">
      <c r="A9" s="61" t="s">
        <v>454</v>
      </c>
      <c r="B9" s="61">
        <v>0</v>
      </c>
      <c r="C9" s="62"/>
    </row>
    <row r="10" ht="46" customHeight="1" spans="1:3">
      <c r="A10" s="61" t="s">
        <v>455</v>
      </c>
      <c r="B10" s="61">
        <v>0</v>
      </c>
      <c r="C10" s="62"/>
    </row>
    <row r="11" ht="46" customHeight="1" spans="1:3">
      <c r="A11" s="61" t="s">
        <v>456</v>
      </c>
      <c r="B11" s="61">
        <v>0</v>
      </c>
      <c r="C11" s="62"/>
    </row>
    <row r="12" ht="46" customHeight="1" spans="1:3">
      <c r="A12" s="61" t="s">
        <v>81</v>
      </c>
      <c r="B12" s="61"/>
      <c r="C12" s="61"/>
    </row>
    <row r="13" ht="46" customHeight="1" spans="1:3">
      <c r="A13" s="61" t="s">
        <v>82</v>
      </c>
      <c r="B13" s="61">
        <v>0</v>
      </c>
      <c r="C13" s="62"/>
    </row>
    <row r="14" ht="46" customHeight="1" spans="1:3">
      <c r="A14" s="61" t="s">
        <v>353</v>
      </c>
      <c r="B14" s="61">
        <v>31</v>
      </c>
      <c r="C14" s="62"/>
    </row>
  </sheetData>
  <mergeCells count="2">
    <mergeCell ref="A2:C2"/>
    <mergeCell ref="A3:C3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opLeftCell="A19" workbookViewId="0">
      <selection activeCell="D27" sqref="D27"/>
    </sheetView>
  </sheetViews>
  <sheetFormatPr defaultColWidth="9" defaultRowHeight="14.25" outlineLevelCol="5"/>
  <cols>
    <col min="1" max="1" width="29.875" style="3" customWidth="1"/>
    <col min="2" max="6" width="11.625" style="3" customWidth="1"/>
    <col min="7" max="16384" width="9" style="3"/>
  </cols>
  <sheetData>
    <row r="1" s="3" customFormat="1" ht="18.75" spans="1:1">
      <c r="A1" s="25" t="s">
        <v>461</v>
      </c>
    </row>
    <row r="2" s="3" customFormat="1" ht="27" spans="1:6">
      <c r="A2" s="26" t="s">
        <v>462</v>
      </c>
      <c r="B2" s="26"/>
      <c r="C2" s="26"/>
      <c r="D2" s="26"/>
      <c r="E2" s="26"/>
      <c r="F2" s="26"/>
    </row>
    <row r="3" s="3" customFormat="1" ht="18.75" spans="1:6">
      <c r="A3" s="27"/>
      <c r="B3" s="27"/>
      <c r="C3" s="27"/>
      <c r="D3" s="28" t="s">
        <v>21</v>
      </c>
      <c r="E3" s="28"/>
      <c r="F3" s="28"/>
    </row>
    <row r="4" s="3" customFormat="1" ht="36" customHeight="1" spans="1:6">
      <c r="A4" s="29" t="s">
        <v>463</v>
      </c>
      <c r="B4" s="31" t="s">
        <v>464</v>
      </c>
      <c r="C4" s="32"/>
      <c r="D4" s="32"/>
      <c r="E4" s="32"/>
      <c r="F4" s="33"/>
    </row>
    <row r="5" s="3" customFormat="1" ht="37.5" spans="1:6">
      <c r="A5" s="29"/>
      <c r="B5" s="34" t="s">
        <v>465</v>
      </c>
      <c r="C5" s="34" t="s">
        <v>466</v>
      </c>
      <c r="D5" s="34" t="s">
        <v>467</v>
      </c>
      <c r="E5" s="34" t="s">
        <v>468</v>
      </c>
      <c r="F5" s="34" t="s">
        <v>244</v>
      </c>
    </row>
    <row r="6" s="3" customFormat="1" ht="48" customHeight="1" spans="1:6">
      <c r="A6" s="35" t="s">
        <v>469</v>
      </c>
      <c r="B6" s="53">
        <f t="shared" ref="B6:F6" si="0">SUM(B7:B8)</f>
        <v>80800</v>
      </c>
      <c r="C6" s="53">
        <f t="shared" si="0"/>
        <v>34991</v>
      </c>
      <c r="D6" s="53">
        <f t="shared" si="0"/>
        <v>40200</v>
      </c>
      <c r="E6" s="53">
        <f t="shared" si="0"/>
        <v>5559</v>
      </c>
      <c r="F6" s="53">
        <f t="shared" si="0"/>
        <v>50</v>
      </c>
    </row>
    <row r="7" s="3" customFormat="1" ht="48" customHeight="1" spans="1:6">
      <c r="A7" s="37" t="s">
        <v>470</v>
      </c>
      <c r="B7" s="53">
        <f t="shared" ref="B7:B11" si="1">SUM(C7:F7)</f>
        <v>40600</v>
      </c>
      <c r="C7" s="38">
        <v>34991</v>
      </c>
      <c r="D7" s="38"/>
      <c r="E7" s="38">
        <v>5559</v>
      </c>
      <c r="F7" s="38">
        <v>50</v>
      </c>
    </row>
    <row r="8" s="3" customFormat="1" ht="48" customHeight="1" spans="1:6">
      <c r="A8" s="37" t="s">
        <v>471</v>
      </c>
      <c r="B8" s="53">
        <f t="shared" si="1"/>
        <v>40200</v>
      </c>
      <c r="C8" s="38"/>
      <c r="D8" s="38">
        <v>40200</v>
      </c>
      <c r="E8" s="38"/>
      <c r="F8" s="38"/>
    </row>
    <row r="9" s="3" customFormat="1" ht="48" customHeight="1" spans="1:6">
      <c r="A9" s="35" t="s">
        <v>472</v>
      </c>
      <c r="B9" s="53">
        <v>47093</v>
      </c>
      <c r="C9" s="53">
        <f t="shared" ref="C9:F9" si="2">SUM(C10)</f>
        <v>21737</v>
      </c>
      <c r="D9" s="53">
        <v>41</v>
      </c>
      <c r="E9" s="53">
        <f t="shared" si="2"/>
        <v>24865</v>
      </c>
      <c r="F9" s="53">
        <f t="shared" si="2"/>
        <v>450</v>
      </c>
    </row>
    <row r="10" s="3" customFormat="1" ht="48" customHeight="1" spans="1:6">
      <c r="A10" s="37" t="s">
        <v>473</v>
      </c>
      <c r="B10" s="53">
        <f t="shared" si="1"/>
        <v>47052</v>
      </c>
      <c r="C10" s="38">
        <v>21737</v>
      </c>
      <c r="D10" s="38"/>
      <c r="E10" s="38">
        <v>24865</v>
      </c>
      <c r="F10" s="38">
        <v>450</v>
      </c>
    </row>
    <row r="11" s="3" customFormat="1" ht="48" customHeight="1" spans="1:6">
      <c r="A11" s="37" t="s">
        <v>474</v>
      </c>
      <c r="B11" s="53">
        <f t="shared" si="1"/>
        <v>41</v>
      </c>
      <c r="C11" s="38"/>
      <c r="D11" s="38">
        <v>41</v>
      </c>
      <c r="E11" s="38"/>
      <c r="F11" s="38"/>
    </row>
    <row r="12" s="3" customFormat="1" ht="48" customHeight="1" spans="1:6">
      <c r="A12" s="35" t="s">
        <v>475</v>
      </c>
      <c r="B12" s="53">
        <f t="shared" ref="B12:F12" si="3">SUM(B13:B14)</f>
        <v>1369</v>
      </c>
      <c r="C12" s="53">
        <f t="shared" si="3"/>
        <v>1369</v>
      </c>
      <c r="D12" s="53">
        <f t="shared" si="3"/>
        <v>0</v>
      </c>
      <c r="E12" s="53">
        <f t="shared" si="3"/>
        <v>0</v>
      </c>
      <c r="F12" s="53">
        <f t="shared" si="3"/>
        <v>0</v>
      </c>
    </row>
    <row r="13" s="3" customFormat="1" ht="48" customHeight="1" spans="1:6">
      <c r="A13" s="37" t="s">
        <v>476</v>
      </c>
      <c r="B13" s="53">
        <f>SUM(C13:F13)</f>
        <v>1369</v>
      </c>
      <c r="C13" s="38">
        <v>1369</v>
      </c>
      <c r="D13" s="38"/>
      <c r="E13" s="38"/>
      <c r="F13" s="41"/>
    </row>
    <row r="14" s="3" customFormat="1" ht="48" customHeight="1" spans="1:6">
      <c r="A14" s="37" t="s">
        <v>477</v>
      </c>
      <c r="B14" s="53">
        <f t="shared" ref="B14:B17" si="4">C14+D14+E14+F14</f>
        <v>0</v>
      </c>
      <c r="C14" s="38"/>
      <c r="D14" s="38"/>
      <c r="E14" s="38"/>
      <c r="F14" s="38"/>
    </row>
    <row r="15" s="3" customFormat="1" ht="48" customHeight="1" spans="1:6">
      <c r="A15" s="35" t="s">
        <v>478</v>
      </c>
      <c r="B15" s="53">
        <f t="shared" ref="B15:F15" si="5">SUM(B16:B17)</f>
        <v>1933</v>
      </c>
      <c r="C15" s="53">
        <f t="shared" si="5"/>
        <v>700</v>
      </c>
      <c r="D15" s="53">
        <f t="shared" si="5"/>
        <v>0</v>
      </c>
      <c r="E15" s="53">
        <f t="shared" si="5"/>
        <v>1233</v>
      </c>
      <c r="F15" s="53">
        <f t="shared" si="5"/>
        <v>0</v>
      </c>
    </row>
    <row r="16" s="3" customFormat="1" ht="48" customHeight="1" spans="1:6">
      <c r="A16" s="37" t="s">
        <v>479</v>
      </c>
      <c r="B16" s="53">
        <f t="shared" si="4"/>
        <v>1933</v>
      </c>
      <c r="C16" s="38">
        <v>700</v>
      </c>
      <c r="D16" s="38"/>
      <c r="E16" s="38">
        <v>1233</v>
      </c>
      <c r="F16" s="41"/>
    </row>
    <row r="17" s="3" customFormat="1" ht="48" customHeight="1" spans="1:6">
      <c r="A17" s="37" t="s">
        <v>480</v>
      </c>
      <c r="B17" s="53">
        <f t="shared" si="4"/>
        <v>0</v>
      </c>
      <c r="C17" s="38"/>
      <c r="D17" s="38"/>
      <c r="E17" s="38"/>
      <c r="F17" s="38"/>
    </row>
    <row r="18" s="3" customFormat="1" ht="48" customHeight="1" spans="1:6">
      <c r="A18" s="42" t="s">
        <v>481</v>
      </c>
      <c r="B18" s="53">
        <f t="shared" ref="B18:F18" si="6">SUM(B19:B20)</f>
        <v>63871</v>
      </c>
      <c r="C18" s="53">
        <f t="shared" si="6"/>
        <v>25919</v>
      </c>
      <c r="D18" s="53">
        <f t="shared" si="6"/>
        <v>37952</v>
      </c>
      <c r="E18" s="53">
        <f t="shared" si="6"/>
        <v>0</v>
      </c>
      <c r="F18" s="53">
        <f t="shared" si="6"/>
        <v>0</v>
      </c>
    </row>
    <row r="19" s="3" customFormat="1" ht="48" customHeight="1" spans="1:6">
      <c r="A19" s="44" t="s">
        <v>482</v>
      </c>
      <c r="B19" s="53">
        <f t="shared" ref="B19:B23" si="7">SUM(C19:F19)</f>
        <v>25919</v>
      </c>
      <c r="C19" s="38">
        <v>25919</v>
      </c>
      <c r="D19" s="38"/>
      <c r="E19" s="38"/>
      <c r="F19" s="38"/>
    </row>
    <row r="20" s="3" customFormat="1" ht="48" customHeight="1" spans="1:6">
      <c r="A20" s="44" t="s">
        <v>483</v>
      </c>
      <c r="B20" s="53">
        <f t="shared" si="7"/>
        <v>37952</v>
      </c>
      <c r="C20" s="38"/>
      <c r="D20" s="38">
        <v>37952</v>
      </c>
      <c r="E20" s="38"/>
      <c r="F20" s="41"/>
    </row>
    <row r="21" s="3" customFormat="1" ht="48" customHeight="1" spans="1:6">
      <c r="A21" s="42" t="s">
        <v>484</v>
      </c>
      <c r="B21" s="53">
        <f t="shared" ref="B21:F21" si="8">SUM(B22:B23)</f>
        <v>129700</v>
      </c>
      <c r="C21" s="53">
        <f t="shared" si="8"/>
        <v>6094</v>
      </c>
      <c r="D21" s="53">
        <f t="shared" si="8"/>
        <v>34100</v>
      </c>
      <c r="E21" s="53">
        <f t="shared" si="8"/>
        <v>87554</v>
      </c>
      <c r="F21" s="53">
        <f t="shared" si="8"/>
        <v>1952</v>
      </c>
    </row>
    <row r="22" s="3" customFormat="1" ht="48" customHeight="1" spans="1:6">
      <c r="A22" s="44" t="s">
        <v>485</v>
      </c>
      <c r="B22" s="53">
        <f t="shared" si="7"/>
        <v>95600</v>
      </c>
      <c r="C22" s="38">
        <v>6094</v>
      </c>
      <c r="D22" s="38"/>
      <c r="E22" s="38">
        <v>87554</v>
      </c>
      <c r="F22" s="41">
        <v>1952</v>
      </c>
    </row>
    <row r="23" s="3" customFormat="1" ht="48" customHeight="1" spans="1:6">
      <c r="A23" s="44" t="s">
        <v>486</v>
      </c>
      <c r="B23" s="53">
        <f t="shared" si="7"/>
        <v>34100</v>
      </c>
      <c r="C23" s="38"/>
      <c r="D23" s="38">
        <v>34100</v>
      </c>
      <c r="E23" s="38"/>
      <c r="F23" s="41"/>
    </row>
    <row r="24" s="3" customFormat="1" ht="48" customHeight="1" spans="1:6">
      <c r="A24" s="42" t="s">
        <v>487</v>
      </c>
      <c r="B24" s="53">
        <f t="shared" ref="B24:F24" si="9">SUM(B25:B26)</f>
        <v>173068</v>
      </c>
      <c r="C24" s="53">
        <f t="shared" si="9"/>
        <v>44861</v>
      </c>
      <c r="D24" s="53">
        <f t="shared" si="9"/>
        <v>84202</v>
      </c>
      <c r="E24" s="53">
        <f t="shared" si="9"/>
        <v>42812</v>
      </c>
      <c r="F24" s="53">
        <f t="shared" si="9"/>
        <v>1193</v>
      </c>
    </row>
    <row r="25" s="3" customFormat="1" ht="48" customHeight="1" spans="1:6">
      <c r="A25" s="44" t="s">
        <v>488</v>
      </c>
      <c r="B25" s="53">
        <f>SUM(C25:F25)</f>
        <v>44861</v>
      </c>
      <c r="C25" s="38">
        <v>44861</v>
      </c>
      <c r="D25" s="38"/>
      <c r="E25" s="38"/>
      <c r="F25" s="38"/>
    </row>
    <row r="26" s="3" customFormat="1" ht="48" customHeight="1" spans="1:6">
      <c r="A26" s="44" t="s">
        <v>489</v>
      </c>
      <c r="B26" s="53">
        <f>SUM(C26:F26)</f>
        <v>128207</v>
      </c>
      <c r="C26" s="54"/>
      <c r="D26" s="54">
        <v>84202</v>
      </c>
      <c r="E26" s="54">
        <v>42812</v>
      </c>
      <c r="F26" s="50">
        <v>1193</v>
      </c>
    </row>
    <row r="27" s="3" customFormat="1" ht="56" customHeight="1" spans="1:6">
      <c r="A27" s="55" t="s">
        <v>490</v>
      </c>
      <c r="B27" s="56">
        <f t="shared" ref="B27:F27" si="10">B6+B9+B12+B15+B18+B21+B24</f>
        <v>497834</v>
      </c>
      <c r="C27" s="56">
        <f t="shared" si="10"/>
        <v>135671</v>
      </c>
      <c r="D27" s="56">
        <f t="shared" si="10"/>
        <v>196495</v>
      </c>
      <c r="E27" s="56">
        <f t="shared" si="10"/>
        <v>162023</v>
      </c>
      <c r="F27" s="56">
        <f t="shared" si="10"/>
        <v>3645</v>
      </c>
    </row>
  </sheetData>
  <mergeCells count="4">
    <mergeCell ref="A2:F2"/>
    <mergeCell ref="D3:F3"/>
    <mergeCell ref="B4:F4"/>
    <mergeCell ref="A4:A5"/>
  </mergeCells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abSelected="1" topLeftCell="A10" workbookViewId="0">
      <selection activeCell="I4" sqref="I4"/>
    </sheetView>
  </sheetViews>
  <sheetFormatPr defaultColWidth="9" defaultRowHeight="14.25" outlineLevelCol="5"/>
  <cols>
    <col min="1" max="1" width="23.25" style="3" customWidth="1"/>
    <col min="2" max="6" width="12.75" style="3" customWidth="1"/>
    <col min="7" max="16384" width="9" style="3"/>
  </cols>
  <sheetData>
    <row r="1" s="3" customFormat="1" ht="34" customHeight="1" spans="1:1">
      <c r="A1" s="25" t="s">
        <v>491</v>
      </c>
    </row>
    <row r="2" s="3" customFormat="1" ht="27" spans="1:6">
      <c r="A2" s="26" t="s">
        <v>492</v>
      </c>
      <c r="B2" s="26"/>
      <c r="C2" s="26"/>
      <c r="D2" s="26"/>
      <c r="E2" s="26"/>
      <c r="F2" s="26"/>
    </row>
    <row r="3" s="3" customFormat="1" ht="35" customHeight="1" spans="1:6">
      <c r="A3" s="27"/>
      <c r="B3" s="27"/>
      <c r="C3" s="27"/>
      <c r="D3" s="27"/>
      <c r="E3" s="28" t="s">
        <v>21</v>
      </c>
      <c r="F3" s="28"/>
    </row>
    <row r="4" s="3" customFormat="1" ht="35" customHeight="1" spans="1:6">
      <c r="A4" s="29" t="s">
        <v>463</v>
      </c>
      <c r="B4" s="30" t="s">
        <v>468</v>
      </c>
      <c r="C4" s="31" t="s">
        <v>464</v>
      </c>
      <c r="D4" s="32"/>
      <c r="E4" s="33"/>
      <c r="F4" s="30" t="s">
        <v>493</v>
      </c>
    </row>
    <row r="5" s="3" customFormat="1" ht="35" customHeight="1" spans="1:6">
      <c r="A5" s="29"/>
      <c r="B5" s="34"/>
      <c r="C5" s="34" t="s">
        <v>87</v>
      </c>
      <c r="D5" s="34" t="s">
        <v>88</v>
      </c>
      <c r="E5" s="34" t="s">
        <v>494</v>
      </c>
      <c r="F5" s="34"/>
    </row>
    <row r="6" s="2" customFormat="1" ht="51" customHeight="1" spans="1:6">
      <c r="A6" s="35" t="s">
        <v>495</v>
      </c>
      <c r="B6" s="36">
        <f t="shared" ref="B6:F6" si="0">SUM(B7)</f>
        <v>5559</v>
      </c>
      <c r="C6" s="36">
        <f t="shared" si="0"/>
        <v>75241</v>
      </c>
      <c r="D6" s="36">
        <f t="shared" si="0"/>
        <v>75364</v>
      </c>
      <c r="E6" s="36">
        <f t="shared" si="0"/>
        <v>-123</v>
      </c>
      <c r="F6" s="36">
        <f t="shared" si="0"/>
        <v>5436</v>
      </c>
    </row>
    <row r="7" s="3" customFormat="1" ht="35" customHeight="1" spans="1:6">
      <c r="A7" s="37" t="s">
        <v>496</v>
      </c>
      <c r="B7" s="38">
        <v>5559</v>
      </c>
      <c r="C7" s="38">
        <v>75241</v>
      </c>
      <c r="D7" s="38">
        <v>75364</v>
      </c>
      <c r="E7" s="38">
        <v>-123</v>
      </c>
      <c r="F7" s="38">
        <f t="shared" ref="F7:F10" si="1">B7+C7-D7</f>
        <v>5436</v>
      </c>
    </row>
    <row r="8" s="2" customFormat="1" ht="51" customHeight="1" spans="1:6">
      <c r="A8" s="39" t="s">
        <v>497</v>
      </c>
      <c r="B8" s="36">
        <f t="shared" ref="B8:F8" si="2">SUM(B9:B10)</f>
        <v>24865</v>
      </c>
      <c r="C8" s="36">
        <f t="shared" si="2"/>
        <v>22228</v>
      </c>
      <c r="D8" s="36">
        <f t="shared" si="2"/>
        <v>28776</v>
      </c>
      <c r="E8" s="36">
        <f t="shared" si="2"/>
        <v>-6548</v>
      </c>
      <c r="F8" s="36">
        <f t="shared" si="2"/>
        <v>18317</v>
      </c>
    </row>
    <row r="9" s="3" customFormat="1" ht="48" customHeight="1" spans="1:6">
      <c r="A9" s="40" t="s">
        <v>498</v>
      </c>
      <c r="B9" s="38">
        <v>11769</v>
      </c>
      <c r="C9" s="38">
        <v>15900</v>
      </c>
      <c r="D9" s="41">
        <v>20354</v>
      </c>
      <c r="E9" s="38">
        <v>-4454</v>
      </c>
      <c r="F9" s="38">
        <f t="shared" si="1"/>
        <v>7315</v>
      </c>
    </row>
    <row r="10" s="3" customFormat="1" ht="48" customHeight="1" spans="1:6">
      <c r="A10" s="40" t="s">
        <v>499</v>
      </c>
      <c r="B10" s="38">
        <v>13096</v>
      </c>
      <c r="C10" s="38">
        <v>6328</v>
      </c>
      <c r="D10" s="41">
        <v>8422</v>
      </c>
      <c r="E10" s="38">
        <v>-2094</v>
      </c>
      <c r="F10" s="38">
        <f t="shared" si="1"/>
        <v>11002</v>
      </c>
    </row>
    <row r="11" s="2" customFormat="1" ht="51" customHeight="1" spans="1:6">
      <c r="A11" s="39" t="s">
        <v>500</v>
      </c>
      <c r="B11" s="36">
        <f t="shared" ref="B11:F11" si="3">SUM(B12)</f>
        <v>11</v>
      </c>
      <c r="C11" s="36">
        <f t="shared" si="3"/>
        <v>200</v>
      </c>
      <c r="D11" s="36">
        <f t="shared" si="3"/>
        <v>200</v>
      </c>
      <c r="E11" s="36">
        <f t="shared" si="3"/>
        <v>0</v>
      </c>
      <c r="F11" s="36">
        <f t="shared" si="3"/>
        <v>11</v>
      </c>
    </row>
    <row r="12" s="3" customFormat="1" ht="35" customHeight="1" spans="1:6">
      <c r="A12" s="40" t="s">
        <v>501</v>
      </c>
      <c r="B12" s="38">
        <v>11</v>
      </c>
      <c r="C12" s="38">
        <v>200</v>
      </c>
      <c r="D12" s="41">
        <v>200</v>
      </c>
      <c r="E12" s="38"/>
      <c r="F12" s="38">
        <f t="shared" ref="F12:F16" si="4">B12+C12-D12</f>
        <v>11</v>
      </c>
    </row>
    <row r="13" s="2" customFormat="1" ht="51" customHeight="1" spans="1:6">
      <c r="A13" s="39" t="s">
        <v>502</v>
      </c>
      <c r="B13" s="36">
        <f t="shared" ref="B13:F13" si="5">SUM(B14)</f>
        <v>1233</v>
      </c>
      <c r="C13" s="36">
        <f t="shared" si="5"/>
        <v>700</v>
      </c>
      <c r="D13" s="36">
        <f t="shared" si="5"/>
        <v>650</v>
      </c>
      <c r="E13" s="36">
        <f t="shared" si="5"/>
        <v>50</v>
      </c>
      <c r="F13" s="36">
        <f t="shared" si="5"/>
        <v>1283</v>
      </c>
    </row>
    <row r="14" s="3" customFormat="1" ht="35" customHeight="1" spans="1:6">
      <c r="A14" s="40" t="s">
        <v>503</v>
      </c>
      <c r="B14" s="38">
        <v>1233</v>
      </c>
      <c r="C14" s="38">
        <v>700</v>
      </c>
      <c r="D14" s="41">
        <v>650</v>
      </c>
      <c r="E14" s="38">
        <v>50</v>
      </c>
      <c r="F14" s="38">
        <f t="shared" si="4"/>
        <v>1283</v>
      </c>
    </row>
    <row r="15" s="2" customFormat="1" ht="51" customHeight="1" spans="1:6">
      <c r="A15" s="42" t="s">
        <v>504</v>
      </c>
      <c r="B15" s="43">
        <f t="shared" ref="B15:F15" si="6">SUM(B16)</f>
        <v>989</v>
      </c>
      <c r="C15" s="43">
        <f t="shared" si="6"/>
        <v>63871</v>
      </c>
      <c r="D15" s="43">
        <f t="shared" si="6"/>
        <v>63842</v>
      </c>
      <c r="E15" s="43">
        <f t="shared" si="6"/>
        <v>29</v>
      </c>
      <c r="F15" s="43">
        <f t="shared" si="6"/>
        <v>1018</v>
      </c>
    </row>
    <row r="16" s="3" customFormat="1" ht="35" customHeight="1" spans="1:6">
      <c r="A16" s="44" t="s">
        <v>505</v>
      </c>
      <c r="B16" s="43">
        <v>989</v>
      </c>
      <c r="C16" s="43">
        <v>63871</v>
      </c>
      <c r="D16" s="41">
        <v>63842</v>
      </c>
      <c r="E16" s="38">
        <v>29</v>
      </c>
      <c r="F16" s="38">
        <f t="shared" si="4"/>
        <v>1018</v>
      </c>
    </row>
    <row r="17" s="2" customFormat="1" ht="51" customHeight="1" spans="1:6">
      <c r="A17" s="42" t="s">
        <v>506</v>
      </c>
      <c r="B17" s="43">
        <f t="shared" ref="B17:F17" si="7">SUM(B18:B19)</f>
        <v>87554</v>
      </c>
      <c r="C17" s="43">
        <f t="shared" si="7"/>
        <v>42146</v>
      </c>
      <c r="D17" s="43">
        <f t="shared" si="7"/>
        <v>35413</v>
      </c>
      <c r="E17" s="43">
        <f t="shared" si="7"/>
        <v>6733</v>
      </c>
      <c r="F17" s="43">
        <f t="shared" si="7"/>
        <v>94287</v>
      </c>
    </row>
    <row r="18" s="3" customFormat="1" ht="44" customHeight="1" spans="1:6">
      <c r="A18" s="44" t="s">
        <v>507</v>
      </c>
      <c r="B18" s="45"/>
      <c r="C18" s="46">
        <v>34100</v>
      </c>
      <c r="D18" s="41">
        <v>33667</v>
      </c>
      <c r="E18" s="38">
        <v>433</v>
      </c>
      <c r="F18" s="38">
        <f t="shared" ref="F18:F21" si="8">B18+C18-D18</f>
        <v>433</v>
      </c>
    </row>
    <row r="19" s="3" customFormat="1" ht="37.5" spans="1:6">
      <c r="A19" s="44" t="s">
        <v>508</v>
      </c>
      <c r="B19" s="45">
        <v>87554</v>
      </c>
      <c r="C19" s="45">
        <v>8046</v>
      </c>
      <c r="D19" s="45">
        <v>1746</v>
      </c>
      <c r="E19" s="45">
        <v>6300</v>
      </c>
      <c r="F19" s="38">
        <f t="shared" si="8"/>
        <v>93854</v>
      </c>
    </row>
    <row r="20" s="2" customFormat="1" ht="51" customHeight="1" spans="1:6">
      <c r="A20" s="42" t="s">
        <v>509</v>
      </c>
      <c r="B20" s="43">
        <f t="shared" ref="B20:F20" si="9">SUM(B21)</f>
        <v>42812</v>
      </c>
      <c r="C20" s="43">
        <f t="shared" si="9"/>
        <v>130256</v>
      </c>
      <c r="D20" s="43">
        <f t="shared" si="9"/>
        <v>139346</v>
      </c>
      <c r="E20" s="43">
        <f t="shared" si="9"/>
        <v>-9090</v>
      </c>
      <c r="F20" s="43">
        <f t="shared" si="9"/>
        <v>33722</v>
      </c>
    </row>
    <row r="21" s="3" customFormat="1" ht="37.5" spans="1:6">
      <c r="A21" s="47" t="s">
        <v>510</v>
      </c>
      <c r="B21" s="48">
        <v>42812</v>
      </c>
      <c r="C21" s="49">
        <v>130256</v>
      </c>
      <c r="D21" s="50">
        <v>139346</v>
      </c>
      <c r="E21" s="38">
        <v>-9090</v>
      </c>
      <c r="F21" s="38">
        <f t="shared" si="8"/>
        <v>33722</v>
      </c>
    </row>
    <row r="22" s="3" customFormat="1" ht="37" customHeight="1" spans="1:6">
      <c r="A22" s="51" t="s">
        <v>490</v>
      </c>
      <c r="B22" s="52">
        <f t="shared" ref="B22:F22" si="10">B6+B8+B11+B13+B15+B17+B20</f>
        <v>163023</v>
      </c>
      <c r="C22" s="52">
        <f t="shared" si="10"/>
        <v>334642</v>
      </c>
      <c r="D22" s="52">
        <f t="shared" si="10"/>
        <v>343591</v>
      </c>
      <c r="E22" s="52">
        <f t="shared" si="10"/>
        <v>-8949</v>
      </c>
      <c r="F22" s="52">
        <f t="shared" si="10"/>
        <v>154074</v>
      </c>
    </row>
  </sheetData>
  <mergeCells count="6">
    <mergeCell ref="A2:F2"/>
    <mergeCell ref="E3:F3"/>
    <mergeCell ref="C4:E4"/>
    <mergeCell ref="A4:A5"/>
    <mergeCell ref="B4:B5"/>
    <mergeCell ref="F4:F5"/>
  </mergeCells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M9" sqref="M9"/>
    </sheetView>
  </sheetViews>
  <sheetFormatPr defaultColWidth="9" defaultRowHeight="14.25" outlineLevelCol="4"/>
  <cols>
    <col min="1" max="1" width="13" style="1" customWidth="1"/>
    <col min="2" max="2" width="16.375" style="1" customWidth="1"/>
    <col min="3" max="3" width="13.125" style="1" customWidth="1"/>
    <col min="4" max="4" width="17.875" style="1" customWidth="1"/>
    <col min="5" max="5" width="20.875" style="1" customWidth="1"/>
    <col min="6" max="16384" width="9" style="1"/>
  </cols>
  <sheetData>
    <row r="1" s="1" customFormat="1" spans="1:2">
      <c r="A1" s="2" t="s">
        <v>511</v>
      </c>
      <c r="B1" s="3"/>
    </row>
    <row r="2" s="1" customFormat="1" ht="22.5" spans="1:5">
      <c r="A2" s="4" t="s">
        <v>512</v>
      </c>
      <c r="B2" s="4"/>
      <c r="C2" s="4"/>
      <c r="D2" s="4"/>
      <c r="E2" s="4"/>
    </row>
    <row r="3" s="1" customFormat="1" spans="1:5">
      <c r="A3" s="5"/>
      <c r="B3" s="6"/>
      <c r="C3" s="6"/>
      <c r="D3" s="6"/>
      <c r="E3" s="7"/>
    </row>
    <row r="4" s="1" customFormat="1" ht="30" customHeight="1" spans="1:5">
      <c r="A4" s="8" t="s">
        <v>513</v>
      </c>
      <c r="B4" s="8"/>
      <c r="C4" s="8" t="s">
        <v>514</v>
      </c>
      <c r="D4" s="9" t="s">
        <v>92</v>
      </c>
      <c r="E4" s="9"/>
    </row>
    <row r="5" s="1" customFormat="1" ht="33" customHeight="1" spans="1:5">
      <c r="A5" s="8"/>
      <c r="B5" s="8"/>
      <c r="C5" s="8"/>
      <c r="D5" s="9" t="s">
        <v>93</v>
      </c>
      <c r="E5" s="10" t="s">
        <v>94</v>
      </c>
    </row>
    <row r="6" s="1" customFormat="1" ht="50" customHeight="1" spans="1:5">
      <c r="A6" s="11" t="s">
        <v>515</v>
      </c>
      <c r="B6" s="12"/>
      <c r="C6" s="13">
        <v>0</v>
      </c>
      <c r="D6" s="14">
        <v>0</v>
      </c>
      <c r="E6" s="15" t="str">
        <f>IF(C6=0,"",ROUND(D6/C6*100,1))</f>
        <v/>
      </c>
    </row>
    <row r="7" s="1" customFormat="1" ht="29" customHeight="1" spans="1:5">
      <c r="A7" s="16" t="s">
        <v>516</v>
      </c>
      <c r="B7" s="17" t="s">
        <v>465</v>
      </c>
      <c r="C7" s="18">
        <f>SUM(C8:C9)</f>
        <v>1170</v>
      </c>
      <c r="D7" s="19">
        <f>SUM(D8:D9)</f>
        <v>685</v>
      </c>
      <c r="E7" s="20">
        <f>IF(C7=0,"",ROUND(D7/C7*100,1))</f>
        <v>58.5</v>
      </c>
    </row>
    <row r="8" s="1" customFormat="1" ht="29" customHeight="1" spans="1:5">
      <c r="A8" s="16"/>
      <c r="B8" s="17" t="s">
        <v>517</v>
      </c>
      <c r="C8" s="21"/>
      <c r="D8" s="14">
        <v>0</v>
      </c>
      <c r="E8" s="20" t="str">
        <f>IF(C8=0,"",ROUND(D8/C8*100,1))</f>
        <v/>
      </c>
    </row>
    <row r="9" s="1" customFormat="1" ht="29" customHeight="1" spans="1:5">
      <c r="A9" s="16"/>
      <c r="B9" s="17" t="s">
        <v>518</v>
      </c>
      <c r="C9" s="21">
        <v>1170</v>
      </c>
      <c r="D9" s="13">
        <v>685</v>
      </c>
      <c r="E9" s="20">
        <f>D9/C9*100</f>
        <v>58.5470085470086</v>
      </c>
    </row>
    <row r="10" s="1" customFormat="1" ht="29" customHeight="1" spans="1:5">
      <c r="A10" s="11" t="s">
        <v>519</v>
      </c>
      <c r="B10" s="12"/>
      <c r="C10" s="21">
        <v>185</v>
      </c>
      <c r="D10" s="13">
        <v>175</v>
      </c>
      <c r="E10" s="20">
        <f>D10/C10*100</f>
        <v>94.5945945945946</v>
      </c>
    </row>
    <row r="11" s="1" customFormat="1" ht="29" customHeight="1" spans="1:5">
      <c r="A11" s="22" t="s">
        <v>389</v>
      </c>
      <c r="B11" s="22"/>
      <c r="C11" s="23">
        <f>SUM(C6:C7,C10)</f>
        <v>1355</v>
      </c>
      <c r="D11" s="24">
        <f>SUM(D6:D7,D10)</f>
        <v>860</v>
      </c>
      <c r="E11" s="20">
        <f>IF(C11=0,"",ROUND(D11/C11*100,1))</f>
        <v>63.5</v>
      </c>
    </row>
  </sheetData>
  <mergeCells count="8">
    <mergeCell ref="A2:E2"/>
    <mergeCell ref="D4:E4"/>
    <mergeCell ref="A6:B6"/>
    <mergeCell ref="A10:B10"/>
    <mergeCell ref="A11:B11"/>
    <mergeCell ref="A7:A9"/>
    <mergeCell ref="C4:C5"/>
    <mergeCell ref="A4:B5"/>
  </mergeCell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opLeftCell="A12" workbookViewId="0">
      <selection activeCell="G22" sqref="G22"/>
    </sheetView>
  </sheetViews>
  <sheetFormatPr defaultColWidth="10" defaultRowHeight="13.5" outlineLevelCol="3"/>
  <cols>
    <col min="1" max="1" width="26.7333333333333" customWidth="1"/>
    <col min="2" max="2" width="18.125" customWidth="1"/>
    <col min="3" max="3" width="17.5833333333333" customWidth="1"/>
    <col min="4" max="4" width="19.7583333333333" customWidth="1"/>
  </cols>
  <sheetData>
    <row r="1" ht="14.3" customHeight="1" spans="1:4">
      <c r="A1" s="57" t="s">
        <v>19</v>
      </c>
      <c r="B1" s="57"/>
      <c r="C1" s="57"/>
      <c r="D1" s="57"/>
    </row>
    <row r="2" ht="28.45" customHeight="1" spans="1:4">
      <c r="A2" s="58" t="s">
        <v>20</v>
      </c>
      <c r="B2" s="58"/>
      <c r="C2" s="58"/>
      <c r="D2" s="58"/>
    </row>
    <row r="3" ht="14.25" customHeight="1" spans="1:4">
      <c r="A3" s="59" t="s">
        <v>21</v>
      </c>
      <c r="B3" s="59"/>
      <c r="C3" s="59"/>
      <c r="D3" s="59"/>
    </row>
    <row r="4" ht="38" customHeight="1" spans="1:4">
      <c r="A4" s="156" t="s">
        <v>22</v>
      </c>
      <c r="B4" s="156" t="s">
        <v>23</v>
      </c>
      <c r="C4" s="156" t="s">
        <v>24</v>
      </c>
      <c r="D4" s="156" t="s">
        <v>25</v>
      </c>
    </row>
    <row r="5" ht="30" customHeight="1" spans="1:4">
      <c r="A5" s="157" t="s">
        <v>26</v>
      </c>
      <c r="B5" s="158">
        <v>108988</v>
      </c>
      <c r="C5" s="158">
        <v>128660</v>
      </c>
      <c r="D5" s="159">
        <v>118.049693544243</v>
      </c>
    </row>
    <row r="6" ht="30" customHeight="1" spans="1:4">
      <c r="A6" s="157" t="s">
        <v>27</v>
      </c>
      <c r="B6" s="158">
        <v>65407</v>
      </c>
      <c r="C6" s="158">
        <v>82360</v>
      </c>
      <c r="D6" s="159">
        <v>125.919244117602</v>
      </c>
    </row>
    <row r="7" ht="30" customHeight="1" spans="1:4">
      <c r="A7" s="157" t="s">
        <v>28</v>
      </c>
      <c r="B7" s="158">
        <v>6097</v>
      </c>
      <c r="C7" s="158">
        <v>6500</v>
      </c>
      <c r="D7" s="159">
        <v>106.609808102345</v>
      </c>
    </row>
    <row r="8" ht="30" customHeight="1" spans="1:4">
      <c r="A8" s="157" t="s">
        <v>29</v>
      </c>
      <c r="B8" s="158">
        <v>1237</v>
      </c>
      <c r="C8" s="158">
        <v>1310</v>
      </c>
      <c r="D8" s="159">
        <v>105.901374292643</v>
      </c>
    </row>
    <row r="9" ht="30" customHeight="1" spans="1:4">
      <c r="A9" s="157" t="s">
        <v>30</v>
      </c>
      <c r="B9" s="158">
        <v>1118</v>
      </c>
      <c r="C9" s="158">
        <v>1200</v>
      </c>
      <c r="D9" s="159">
        <v>107.334525939177</v>
      </c>
    </row>
    <row r="10" ht="30" customHeight="1" spans="1:4">
      <c r="A10" s="157" t="s">
        <v>31</v>
      </c>
      <c r="B10" s="158">
        <v>4583</v>
      </c>
      <c r="C10" s="158">
        <v>4900</v>
      </c>
      <c r="D10" s="159">
        <v>106.916866681213</v>
      </c>
    </row>
    <row r="11" ht="30" customHeight="1" spans="1:4">
      <c r="A11" s="157" t="s">
        <v>32</v>
      </c>
      <c r="B11" s="158">
        <v>3647</v>
      </c>
      <c r="C11" s="158">
        <v>3900</v>
      </c>
      <c r="D11" s="159">
        <v>106.937208664656</v>
      </c>
    </row>
    <row r="12" ht="30" customHeight="1" spans="1:4">
      <c r="A12" s="157" t="s">
        <v>33</v>
      </c>
      <c r="B12" s="158">
        <v>1233</v>
      </c>
      <c r="C12" s="158">
        <v>1320</v>
      </c>
      <c r="D12" s="159">
        <v>107.05596107056</v>
      </c>
    </row>
    <row r="13" ht="30" customHeight="1" spans="1:4">
      <c r="A13" s="157" t="s">
        <v>34</v>
      </c>
      <c r="B13" s="158">
        <v>4722</v>
      </c>
      <c r="C13" s="158">
        <v>5000</v>
      </c>
      <c r="D13" s="159">
        <v>105.887335874629</v>
      </c>
    </row>
    <row r="14" ht="30" customHeight="1" spans="1:4">
      <c r="A14" s="157" t="s">
        <v>35</v>
      </c>
      <c r="B14" s="158">
        <v>5065</v>
      </c>
      <c r="C14" s="158">
        <v>5400</v>
      </c>
      <c r="D14" s="159">
        <v>106.614017769003</v>
      </c>
    </row>
    <row r="15" ht="30" customHeight="1" spans="1:4">
      <c r="A15" s="157" t="s">
        <v>36</v>
      </c>
      <c r="B15" s="158">
        <v>2801</v>
      </c>
      <c r="C15" s="158">
        <v>3000</v>
      </c>
      <c r="D15" s="159">
        <v>107.104605498036</v>
      </c>
    </row>
    <row r="16" ht="30" customHeight="1" spans="1:4">
      <c r="A16" s="157" t="s">
        <v>37</v>
      </c>
      <c r="B16" s="158">
        <v>4516</v>
      </c>
      <c r="C16" s="158">
        <v>4800</v>
      </c>
      <c r="D16" s="159">
        <v>106.288751107174</v>
      </c>
    </row>
    <row r="17" ht="30" customHeight="1" spans="1:4">
      <c r="A17" s="157" t="s">
        <v>38</v>
      </c>
      <c r="B17" s="158">
        <v>8413</v>
      </c>
      <c r="C17" s="158">
        <v>8800</v>
      </c>
      <c r="D17" s="159">
        <v>104.600023772733</v>
      </c>
    </row>
    <row r="18" ht="30" customHeight="1" spans="1:4">
      <c r="A18" s="157" t="s">
        <v>39</v>
      </c>
      <c r="B18" s="158">
        <v>149</v>
      </c>
      <c r="C18" s="158">
        <v>170</v>
      </c>
      <c r="D18" s="159">
        <v>114.093959731544</v>
      </c>
    </row>
    <row r="19" ht="30" customHeight="1" spans="1:4">
      <c r="A19" s="157" t="s">
        <v>40</v>
      </c>
      <c r="B19" s="158">
        <v>62707</v>
      </c>
      <c r="C19" s="158">
        <v>55140</v>
      </c>
      <c r="D19" s="159">
        <v>87.9327666767665</v>
      </c>
    </row>
    <row r="20" ht="30" customHeight="1" spans="1:4">
      <c r="A20" s="157" t="s">
        <v>41</v>
      </c>
      <c r="B20" s="158">
        <v>7337</v>
      </c>
      <c r="C20" s="158">
        <v>8440</v>
      </c>
      <c r="D20" s="159">
        <v>115.033392394712</v>
      </c>
    </row>
    <row r="21" ht="30" customHeight="1" spans="1:4">
      <c r="A21" s="157" t="s">
        <v>42</v>
      </c>
      <c r="B21" s="158">
        <v>1507</v>
      </c>
      <c r="C21" s="158">
        <v>1730</v>
      </c>
      <c r="D21" s="159">
        <v>114.797611147976</v>
      </c>
    </row>
    <row r="22" ht="30" customHeight="1" spans="1:4">
      <c r="A22" s="157" t="s">
        <v>43</v>
      </c>
      <c r="B22" s="158">
        <v>11211</v>
      </c>
      <c r="C22" s="158">
        <v>12900</v>
      </c>
      <c r="D22" s="159">
        <v>115.065560610115</v>
      </c>
    </row>
    <row r="23" ht="30" customHeight="1" spans="1:4">
      <c r="A23" s="157" t="s">
        <v>44</v>
      </c>
      <c r="B23" s="158">
        <v>2100</v>
      </c>
      <c r="C23" s="158">
        <v>0</v>
      </c>
      <c r="D23" s="159">
        <v>0</v>
      </c>
    </row>
    <row r="24" ht="30" customHeight="1" spans="1:4">
      <c r="A24" s="157" t="s">
        <v>45</v>
      </c>
      <c r="B24" s="158">
        <v>23880</v>
      </c>
      <c r="C24" s="158">
        <v>27400</v>
      </c>
      <c r="D24" s="159">
        <v>114.740368509213</v>
      </c>
    </row>
    <row r="25" ht="30" customHeight="1" spans="1:4">
      <c r="A25" s="157" t="s">
        <v>46</v>
      </c>
      <c r="B25" s="158">
        <v>14600</v>
      </c>
      <c r="C25" s="158">
        <v>0</v>
      </c>
      <c r="D25" s="159">
        <v>0</v>
      </c>
    </row>
    <row r="26" ht="30" customHeight="1" spans="1:4">
      <c r="A26" s="157" t="s">
        <v>47</v>
      </c>
      <c r="B26" s="158">
        <v>2072</v>
      </c>
      <c r="C26" s="158">
        <v>4670</v>
      </c>
      <c r="D26" s="159">
        <v>225.3861003861</v>
      </c>
    </row>
    <row r="27" ht="30" customHeight="1" spans="1:4">
      <c r="A27" s="160" t="s">
        <v>48</v>
      </c>
      <c r="B27" s="158">
        <v>171695</v>
      </c>
      <c r="C27" s="158">
        <v>183800</v>
      </c>
      <c r="D27" s="159">
        <v>107.050292670142</v>
      </c>
    </row>
  </sheetData>
  <mergeCells count="2">
    <mergeCell ref="A2:D2"/>
    <mergeCell ref="A3:D3"/>
  </mergeCells>
  <pageMargins left="0.75" right="0.75" top="0.270000010728836" bottom="0.270000010728836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"/>
  <sheetViews>
    <sheetView topLeftCell="A23" workbookViewId="0">
      <selection activeCell="B41" sqref="B41"/>
    </sheetView>
  </sheetViews>
  <sheetFormatPr defaultColWidth="10" defaultRowHeight="13.5" outlineLevelCol="3"/>
  <cols>
    <col min="1" max="1" width="26.7333333333333" customWidth="1"/>
    <col min="2" max="2" width="18.125" customWidth="1"/>
    <col min="3" max="3" width="17.5833333333333" customWidth="1"/>
    <col min="4" max="4" width="19.7583333333333" customWidth="1"/>
  </cols>
  <sheetData>
    <row r="1" ht="14.3" customHeight="1" spans="1:4">
      <c r="A1" s="57" t="s">
        <v>49</v>
      </c>
      <c r="B1" s="57"/>
      <c r="C1" s="57"/>
      <c r="D1" s="57"/>
    </row>
    <row r="2" ht="28.45" customHeight="1" spans="1:4">
      <c r="A2" s="58" t="s">
        <v>50</v>
      </c>
      <c r="B2" s="58"/>
      <c r="C2" s="58"/>
      <c r="D2" s="58"/>
    </row>
    <row r="3" ht="14.25" customHeight="1" spans="1:4">
      <c r="A3" s="59" t="s">
        <v>21</v>
      </c>
      <c r="B3" s="59"/>
      <c r="C3" s="59"/>
      <c r="D3" s="59"/>
    </row>
    <row r="4" ht="27" customHeight="1" spans="1:4">
      <c r="A4" s="60" t="s">
        <v>22</v>
      </c>
      <c r="B4" s="60" t="s">
        <v>23</v>
      </c>
      <c r="C4" s="60" t="s">
        <v>24</v>
      </c>
      <c r="D4" s="60" t="s">
        <v>25</v>
      </c>
    </row>
    <row r="5" ht="27" customHeight="1" spans="1:4">
      <c r="A5" s="61" t="s">
        <v>51</v>
      </c>
      <c r="B5" s="87">
        <v>66987</v>
      </c>
      <c r="C5" s="87">
        <v>64844.81</v>
      </c>
      <c r="D5" s="62">
        <v>96.8020810007912</v>
      </c>
    </row>
    <row r="6" ht="27" customHeight="1" spans="1:4">
      <c r="A6" s="61" t="s">
        <v>52</v>
      </c>
      <c r="B6" s="87">
        <v>223</v>
      </c>
      <c r="C6" s="87">
        <v>135.78</v>
      </c>
      <c r="D6" s="62">
        <v>60.8878923766816</v>
      </c>
    </row>
    <row r="7" ht="27" customHeight="1" spans="1:4">
      <c r="A7" s="61" t="s">
        <v>53</v>
      </c>
      <c r="B7" s="87">
        <v>21277</v>
      </c>
      <c r="C7" s="87">
        <v>15437.79</v>
      </c>
      <c r="D7" s="62">
        <v>72.5562344315458</v>
      </c>
    </row>
    <row r="8" ht="27" customHeight="1" spans="1:4">
      <c r="A8" s="61" t="s">
        <v>54</v>
      </c>
      <c r="B8" s="87">
        <v>147162</v>
      </c>
      <c r="C8" s="87">
        <v>164069.77</v>
      </c>
      <c r="D8" s="62">
        <v>111.489222761311</v>
      </c>
    </row>
    <row r="9" ht="27" customHeight="1" spans="1:4">
      <c r="A9" s="61" t="s">
        <v>55</v>
      </c>
      <c r="B9" s="87">
        <v>19603</v>
      </c>
      <c r="C9" s="87">
        <v>374.69</v>
      </c>
      <c r="D9" s="62">
        <v>1.91139111360506</v>
      </c>
    </row>
    <row r="10" ht="27" customHeight="1" spans="1:4">
      <c r="A10" s="61" t="s">
        <v>56</v>
      </c>
      <c r="B10" s="87">
        <v>5943</v>
      </c>
      <c r="C10" s="87">
        <v>3752.7</v>
      </c>
      <c r="D10" s="62">
        <v>63.1448763250883</v>
      </c>
    </row>
    <row r="11" ht="27" customHeight="1" spans="1:4">
      <c r="A11" s="61" t="s">
        <v>57</v>
      </c>
      <c r="B11" s="87">
        <v>104406</v>
      </c>
      <c r="C11" s="87">
        <v>105348.94</v>
      </c>
      <c r="D11" s="62">
        <v>100.903147328698</v>
      </c>
    </row>
    <row r="12" ht="27" customHeight="1" spans="1:4">
      <c r="A12" s="61" t="s">
        <v>58</v>
      </c>
      <c r="B12" s="87">
        <v>49208</v>
      </c>
      <c r="C12" s="87">
        <v>51549.22</v>
      </c>
      <c r="D12" s="62">
        <v>104.757803609169</v>
      </c>
    </row>
    <row r="13" ht="27" customHeight="1" spans="1:4">
      <c r="A13" s="61" t="s">
        <v>59</v>
      </c>
      <c r="B13" s="87">
        <v>7381</v>
      </c>
      <c r="C13" s="87">
        <v>6173.7</v>
      </c>
      <c r="D13" s="62">
        <v>83.6431377862078</v>
      </c>
    </row>
    <row r="14" ht="27" customHeight="1" spans="1:4">
      <c r="A14" s="61" t="s">
        <v>60</v>
      </c>
      <c r="B14" s="87">
        <v>29361</v>
      </c>
      <c r="C14" s="87">
        <v>11124.81</v>
      </c>
      <c r="D14" s="62">
        <v>37.889751711454</v>
      </c>
    </row>
    <row r="15" ht="27" customHeight="1" spans="1:4">
      <c r="A15" s="61" t="s">
        <v>61</v>
      </c>
      <c r="B15" s="87">
        <v>127651</v>
      </c>
      <c r="C15" s="87">
        <v>72128.59</v>
      </c>
      <c r="D15" s="62">
        <v>56.5045240538656</v>
      </c>
    </row>
    <row r="16" ht="27" customHeight="1" spans="1:4">
      <c r="A16" s="61" t="s">
        <v>62</v>
      </c>
      <c r="B16" s="87">
        <v>26593</v>
      </c>
      <c r="C16" s="87">
        <v>5670.01</v>
      </c>
      <c r="D16" s="62">
        <v>21.3214379723988</v>
      </c>
    </row>
    <row r="17" ht="27" customHeight="1" spans="1:4">
      <c r="A17" s="61" t="s">
        <v>63</v>
      </c>
      <c r="B17" s="87">
        <v>5846</v>
      </c>
      <c r="C17" s="87">
        <v>834.04</v>
      </c>
      <c r="D17" s="62">
        <v>14.2668491276086</v>
      </c>
    </row>
    <row r="18" ht="27" customHeight="1" spans="1:4">
      <c r="A18" s="61" t="s">
        <v>64</v>
      </c>
      <c r="B18" s="87">
        <v>2838</v>
      </c>
      <c r="C18" s="87">
        <v>291.66</v>
      </c>
      <c r="D18" s="62">
        <v>10.276955602537</v>
      </c>
    </row>
    <row r="19" ht="27" customHeight="1" spans="1:4">
      <c r="A19" s="61" t="s">
        <v>65</v>
      </c>
      <c r="B19" s="87">
        <v>8331</v>
      </c>
      <c r="C19" s="87">
        <v>2931.27</v>
      </c>
      <c r="D19" s="62">
        <v>35.1850918257112</v>
      </c>
    </row>
    <row r="20" ht="27" customHeight="1" spans="1:4">
      <c r="A20" s="61" t="s">
        <v>66</v>
      </c>
      <c r="B20" s="87">
        <v>11407</v>
      </c>
      <c r="C20" s="87">
        <v>11482.79</v>
      </c>
      <c r="D20" s="62">
        <v>100.664416586307</v>
      </c>
    </row>
    <row r="21" ht="27" customHeight="1" spans="1:4">
      <c r="A21" s="61" t="s">
        <v>67</v>
      </c>
      <c r="B21" s="87">
        <v>1581</v>
      </c>
      <c r="C21" s="87">
        <v>1314.91</v>
      </c>
      <c r="D21" s="62">
        <v>83.1695129664769</v>
      </c>
    </row>
    <row r="22" ht="27" customHeight="1" spans="1:4">
      <c r="A22" s="61" t="s">
        <v>68</v>
      </c>
      <c r="B22" s="87">
        <v>3588</v>
      </c>
      <c r="C22" s="87">
        <v>3857.55</v>
      </c>
      <c r="D22" s="62">
        <v>107.51254180602</v>
      </c>
    </row>
    <row r="23" ht="27" customHeight="1" spans="1:4">
      <c r="A23" s="61" t="s">
        <v>69</v>
      </c>
      <c r="B23" s="87">
        <v>2019</v>
      </c>
      <c r="C23" s="87">
        <v>10400.65</v>
      </c>
      <c r="D23" s="62">
        <v>515.138682516097</v>
      </c>
    </row>
    <row r="24" ht="27" customHeight="1" spans="1:4">
      <c r="A24" s="61" t="s">
        <v>70</v>
      </c>
      <c r="B24" s="87">
        <v>6249</v>
      </c>
      <c r="C24" s="87">
        <v>7148</v>
      </c>
      <c r="D24" s="62">
        <v>114.386301808289</v>
      </c>
    </row>
    <row r="25" ht="27" customHeight="1" spans="1:4">
      <c r="A25" s="61" t="s">
        <v>71</v>
      </c>
      <c r="B25" s="87">
        <v>1</v>
      </c>
      <c r="C25" s="87">
        <v>0</v>
      </c>
      <c r="D25" s="62">
        <v>0</v>
      </c>
    </row>
    <row r="26" ht="27" customHeight="1" spans="1:4">
      <c r="A26" s="60" t="s">
        <v>48</v>
      </c>
      <c r="B26" s="87">
        <v>647655</v>
      </c>
      <c r="C26" s="87">
        <v>538871.68</v>
      </c>
      <c r="D26" s="62">
        <v>83.2035080405463</v>
      </c>
    </row>
    <row r="27" ht="27" customHeight="1" spans="1:4">
      <c r="A27" s="61" t="s">
        <v>72</v>
      </c>
      <c r="B27" s="87">
        <v>0</v>
      </c>
      <c r="C27" s="87">
        <v>8000</v>
      </c>
      <c r="D27" s="62"/>
    </row>
    <row r="28" ht="27" customHeight="1" spans="1:4">
      <c r="A28" s="61" t="s">
        <v>73</v>
      </c>
      <c r="B28" s="87">
        <v>20081</v>
      </c>
      <c r="C28" s="87">
        <v>2068</v>
      </c>
      <c r="D28" s="62">
        <v>10.2982919177332</v>
      </c>
    </row>
    <row r="29" ht="27" customHeight="1" spans="1:4">
      <c r="A29" s="91" t="s">
        <v>74</v>
      </c>
      <c r="B29" s="92">
        <v>75961</v>
      </c>
      <c r="C29" s="92">
        <v>40000</v>
      </c>
      <c r="D29" s="93">
        <v>52.6586011242611</v>
      </c>
    </row>
    <row r="30" ht="27" customHeight="1" spans="1:4">
      <c r="A30" s="94" t="s">
        <v>75</v>
      </c>
      <c r="B30" s="94"/>
      <c r="C30" s="94"/>
      <c r="D30" s="94"/>
    </row>
    <row r="31" ht="27" customHeight="1" spans="1:4">
      <c r="A31" s="94" t="s">
        <v>76</v>
      </c>
      <c r="B31" s="94"/>
      <c r="C31" s="94"/>
      <c r="D31" s="94"/>
    </row>
    <row r="32" ht="27" customHeight="1" spans="1:4">
      <c r="A32" s="94" t="s">
        <v>77</v>
      </c>
      <c r="B32" s="154">
        <v>0</v>
      </c>
      <c r="C32" s="154">
        <v>0</v>
      </c>
      <c r="D32" s="155"/>
    </row>
    <row r="33" ht="27" customHeight="1" spans="1:4">
      <c r="A33" s="94" t="s">
        <v>78</v>
      </c>
      <c r="B33" s="154">
        <v>13290</v>
      </c>
      <c r="C33" s="154">
        <v>0</v>
      </c>
      <c r="D33" s="155">
        <v>0</v>
      </c>
    </row>
    <row r="34" ht="27" customHeight="1" spans="1:4">
      <c r="A34" s="94" t="s">
        <v>79</v>
      </c>
      <c r="B34" s="154">
        <v>24631</v>
      </c>
      <c r="C34" s="154">
        <v>0</v>
      </c>
      <c r="D34" s="155">
        <v>0</v>
      </c>
    </row>
    <row r="35" ht="27" customHeight="1" spans="1:4">
      <c r="A35" s="94" t="s">
        <v>80</v>
      </c>
      <c r="B35" s="154">
        <v>0</v>
      </c>
      <c r="C35" s="154">
        <v>0</v>
      </c>
      <c r="D35" s="155"/>
    </row>
    <row r="36" customFormat="1" ht="27" customHeight="1" spans="1:4">
      <c r="A36" s="94" t="s">
        <v>81</v>
      </c>
      <c r="B36" s="95"/>
      <c r="C36" s="95"/>
      <c r="D36" s="95"/>
    </row>
    <row r="37" ht="27" customHeight="1" spans="1:4">
      <c r="A37" s="94" t="s">
        <v>82</v>
      </c>
      <c r="B37" s="154">
        <v>182</v>
      </c>
      <c r="C37" s="154">
        <v>0</v>
      </c>
      <c r="D37" s="155">
        <v>0</v>
      </c>
    </row>
    <row r="38" ht="27" customHeight="1" spans="1:4">
      <c r="A38" s="71" t="s">
        <v>83</v>
      </c>
      <c r="B38" s="154">
        <v>743697</v>
      </c>
      <c r="C38" s="154">
        <v>588939.68</v>
      </c>
      <c r="D38" s="155">
        <v>79.1908102358891</v>
      </c>
    </row>
  </sheetData>
  <mergeCells count="2">
    <mergeCell ref="A2:D2"/>
    <mergeCell ref="A3:D3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3"/>
  <sheetViews>
    <sheetView workbookViewId="0">
      <selection activeCell="Q11" sqref="Q11"/>
    </sheetView>
  </sheetViews>
  <sheetFormatPr defaultColWidth="8.775" defaultRowHeight="13.5"/>
  <cols>
    <col min="1" max="1" width="10.775" style="105" customWidth="1"/>
    <col min="2" max="2" width="21" style="105" customWidth="1"/>
    <col min="3" max="4" width="10.775" style="105" customWidth="1"/>
    <col min="5" max="5" width="10.775" style="106" customWidth="1"/>
    <col min="6" max="6" width="9.33333333333333" style="107" customWidth="1"/>
    <col min="7" max="7" width="9.33333333333333" style="108" customWidth="1"/>
    <col min="8" max="8" width="10.775" style="108" customWidth="1"/>
    <col min="9" max="9" width="20" style="105" customWidth="1"/>
    <col min="10" max="12" width="10.775" style="105" customWidth="1"/>
    <col min="13" max="14" width="9.33333333333333" style="107" customWidth="1"/>
    <col min="15" max="16384" width="8.775" style="105"/>
  </cols>
  <sheetData>
    <row r="1" s="102" customFormat="1" ht="18" customHeight="1" spans="1:14">
      <c r="A1" s="109" t="s">
        <v>84</v>
      </c>
      <c r="B1" s="105"/>
      <c r="C1" s="110"/>
      <c r="D1" s="110"/>
      <c r="E1" s="111"/>
      <c r="F1" s="107"/>
      <c r="G1" s="108"/>
      <c r="H1" s="108"/>
      <c r="I1" s="105"/>
      <c r="J1" s="105"/>
      <c r="K1" s="105"/>
      <c r="L1" s="105"/>
      <c r="M1" s="107"/>
      <c r="N1" s="107"/>
    </row>
    <row r="2" s="103" customFormat="1" ht="22.5" spans="1:14">
      <c r="A2" s="112" t="s">
        <v>85</v>
      </c>
      <c r="B2" s="112"/>
      <c r="C2" s="112"/>
      <c r="D2" s="112"/>
      <c r="E2" s="113"/>
      <c r="F2" s="112"/>
      <c r="G2" s="112"/>
      <c r="H2" s="112"/>
      <c r="I2" s="112"/>
      <c r="J2" s="112"/>
      <c r="K2" s="112"/>
      <c r="L2" s="112"/>
      <c r="M2" s="112"/>
      <c r="N2" s="112"/>
    </row>
    <row r="3" s="103" customFormat="1" ht="20.25" customHeight="1" spans="1:14">
      <c r="A3" s="114" t="str">
        <f>IF(ABS(E112-L112)&gt;0,"2024年预算数收支不平衡，请检查！","")</f>
        <v/>
      </c>
      <c r="E3" s="114"/>
      <c r="M3" s="138" t="s">
        <v>86</v>
      </c>
      <c r="N3" s="138"/>
    </row>
    <row r="4" s="103" customFormat="1" ht="31.5" customHeight="1" spans="1:14">
      <c r="A4" s="115" t="s">
        <v>87</v>
      </c>
      <c r="B4" s="115"/>
      <c r="C4" s="115"/>
      <c r="D4" s="115"/>
      <c r="E4" s="116"/>
      <c r="F4" s="115"/>
      <c r="G4" s="115"/>
      <c r="H4" s="115" t="s">
        <v>88</v>
      </c>
      <c r="I4" s="115"/>
      <c r="J4" s="115"/>
      <c r="K4" s="115"/>
      <c r="L4" s="115"/>
      <c r="M4" s="115"/>
      <c r="N4" s="115"/>
    </row>
    <row r="5" s="103" customFormat="1" ht="22.2" customHeight="1" spans="1:14">
      <c r="A5" s="117" t="s">
        <v>89</v>
      </c>
      <c r="B5" s="118" t="s">
        <v>22</v>
      </c>
      <c r="C5" s="119" t="s">
        <v>90</v>
      </c>
      <c r="D5" s="119" t="s">
        <v>91</v>
      </c>
      <c r="E5" s="120" t="s">
        <v>92</v>
      </c>
      <c r="F5" s="121"/>
      <c r="G5" s="122"/>
      <c r="H5" s="117" t="s">
        <v>89</v>
      </c>
      <c r="I5" s="118" t="s">
        <v>22</v>
      </c>
      <c r="J5" s="119" t="s">
        <v>90</v>
      </c>
      <c r="K5" s="119" t="s">
        <v>91</v>
      </c>
      <c r="L5" s="139" t="s">
        <v>92</v>
      </c>
      <c r="M5" s="121"/>
      <c r="N5" s="122"/>
    </row>
    <row r="6" s="103" customFormat="1" ht="63" customHeight="1" spans="1:14">
      <c r="A6" s="117"/>
      <c r="B6" s="118"/>
      <c r="C6" s="123"/>
      <c r="D6" s="123"/>
      <c r="E6" s="124" t="s">
        <v>93</v>
      </c>
      <c r="F6" s="125" t="s">
        <v>94</v>
      </c>
      <c r="G6" s="125" t="s">
        <v>95</v>
      </c>
      <c r="H6" s="117"/>
      <c r="I6" s="118"/>
      <c r="J6" s="123"/>
      <c r="K6" s="123"/>
      <c r="L6" s="140" t="s">
        <v>93</v>
      </c>
      <c r="M6" s="125" t="s">
        <v>94</v>
      </c>
      <c r="N6" s="125" t="s">
        <v>95</v>
      </c>
    </row>
    <row r="7" s="102" customFormat="1" ht="16.5" customHeight="1" spans="1:14">
      <c r="A7" s="126"/>
      <c r="B7" s="127" t="s">
        <v>96</v>
      </c>
      <c r="C7" s="128">
        <f>[1]表一!C35</f>
        <v>151600</v>
      </c>
      <c r="D7" s="128">
        <f>[1]表一!D35</f>
        <v>171695</v>
      </c>
      <c r="E7" s="129">
        <f>[1]表一!E35</f>
        <v>183800</v>
      </c>
      <c r="F7" s="130">
        <f t="shared" ref="F7:F51" si="0">IFERROR($E7/C7,"")</f>
        <v>1.21240105540897</v>
      </c>
      <c r="G7" s="130">
        <f t="shared" ref="G7:G51" si="1">IFERROR($E7/D7,"")</f>
        <v>1.07050292670142</v>
      </c>
      <c r="H7" s="126"/>
      <c r="I7" s="141" t="s">
        <v>97</v>
      </c>
      <c r="J7" s="133">
        <f>'[1]表二之一（类款级汇总）'!C223</f>
        <v>520865</v>
      </c>
      <c r="K7" s="128">
        <f>'[1]表二之一（类款级汇总）'!D223</f>
        <v>647655</v>
      </c>
      <c r="L7" s="128">
        <f>'[1]表二之一（类款级汇总）'!E223</f>
        <v>546871</v>
      </c>
      <c r="M7" s="142">
        <f t="shared" ref="M7:M12" si="2">IFERROR($L7/J7,"")</f>
        <v>1.04992848434815</v>
      </c>
      <c r="N7" s="142">
        <f t="shared" ref="N7:N12" si="3">IFERROR($L7/K7,"")</f>
        <v>0.844386285908393</v>
      </c>
    </row>
    <row r="8" s="102" customFormat="1" ht="16.5" customHeight="1" spans="1:14">
      <c r="A8" s="131" t="s">
        <v>98</v>
      </c>
      <c r="B8" s="132" t="s">
        <v>99</v>
      </c>
      <c r="C8" s="133">
        <f>SUMPRODUCT('[1]表三之二（需明确收支对象级次的录入表）'!D$7:D$80*(LEFT('[1]表三之二（需明确收支对象级次的录入表）'!$B$7:$B$80,LEN($A8))=$A8))+SUMPRODUCT('[1]表三之三（其它收支录入表）'!D$6:D$52*(LEFT('[1]表三之三（其它收支录入表）'!$B$6:$B$52,LEN($A8))=$A8))</f>
        <v>399741</v>
      </c>
      <c r="D8" s="133">
        <f>SUMPRODUCT('[1]表三之二（需明确收支对象级次的录入表）'!E$7:E$80*(LEFT('[1]表三之二（需明确收支对象级次的录入表）'!$B$7:$B$80,LEN($A8))=$A8))+SUMPRODUCT('[1]表三之三（其它收支录入表）'!E$6:E$52*(LEFT('[1]表三之三（其它收支录入表）'!$B$6:$B$52,LEN($A8))=$A8))</f>
        <v>572002</v>
      </c>
      <c r="E8" s="134">
        <f>SUMPRODUCT('[1]表三之二（需明确收支对象级次的录入表）'!$I$7:$I$80*(LEFT('[1]表三之二（需明确收支对象级次的录入表）'!$B$7:$B$80,LEN($A8))=$A8))+SUMPRODUCT('[1]表三之三（其它收支录入表）'!F$6:F$52*(LEFT('[1]表三之三（其它收支录入表）'!$B$6:$B$52,LEN($A8))=$A8))</f>
        <v>405139</v>
      </c>
      <c r="F8" s="130">
        <f t="shared" si="0"/>
        <v>1.01350374367403</v>
      </c>
      <c r="G8" s="130">
        <f t="shared" si="1"/>
        <v>0.708282488522767</v>
      </c>
      <c r="H8" s="131" t="s">
        <v>100</v>
      </c>
      <c r="I8" s="132" t="s">
        <v>74</v>
      </c>
      <c r="J8" s="133">
        <f>SUMPRODUCT('[1]表三之二（需明确收支对象级次的录入表）'!D$7:D$80*(LEFT('[1]表三之二（需明确收支对象级次的录入表）'!$B$7:$B$80,LEN($H8))=$H8))+SUMPRODUCT('[1]表三之三（其它收支录入表）'!D$6:D$52*(LEFT('[1]表三之三（其它收支录入表）'!$B$6:$B$52,LEN($H8))=$H8))</f>
        <v>30395</v>
      </c>
      <c r="K8" s="133">
        <f>SUMPRODUCT('[1]表三之二（需明确收支对象级次的录入表）'!E$7:E$80*(LEFT('[1]表三之二（需明确收支对象级次的录入表）'!$B$7:$B$80,LEN($H8))=$H8))+SUMPRODUCT('[1]表三之三（其它收支录入表）'!E$6:E$52*(LEFT('[1]表三之三（其它收支录入表）'!$B$6:$B$52,LEN($H8))=$H8))</f>
        <v>75961</v>
      </c>
      <c r="L8" s="133">
        <f>SUMPRODUCT('[1]表三之二（需明确收支对象级次的录入表）'!I$7:I$80*(LEFT('[1]表三之二（需明确收支对象级次的录入表）'!$B$7:$B$80,LEN($H8))=$H8))+SUMPRODUCT('[1]表三之三（其它收支录入表）'!F$6:F$52*(LEFT('[1]表三之三（其它收支录入表）'!$B$6:$B$52,LEN($H8))=$H8))</f>
        <v>40000</v>
      </c>
      <c r="M8" s="142">
        <f t="shared" si="2"/>
        <v>1.31600592202665</v>
      </c>
      <c r="N8" s="142">
        <f t="shared" si="3"/>
        <v>0.526586011242611</v>
      </c>
    </row>
    <row r="9" s="102" customFormat="1" ht="16.5" customHeight="1" spans="1:14">
      <c r="A9" s="131"/>
      <c r="B9" s="132" t="s">
        <v>101</v>
      </c>
      <c r="C9" s="133">
        <f>SUM(C10,C17,C56)</f>
        <v>349346</v>
      </c>
      <c r="D9" s="128">
        <f>SUM(D10,D17,D56)</f>
        <v>496115</v>
      </c>
      <c r="E9" s="135">
        <f>SUM(E10,E17,E56)</f>
        <v>354957</v>
      </c>
      <c r="F9" s="130">
        <f t="shared" si="0"/>
        <v>1.01606144052029</v>
      </c>
      <c r="G9" s="130">
        <f t="shared" si="1"/>
        <v>0.715473226973585</v>
      </c>
      <c r="H9" s="131"/>
      <c r="I9" s="132" t="s">
        <v>102</v>
      </c>
      <c r="J9" s="133">
        <f t="shared" ref="J9:L9" si="4">SUM(J10:J12)</f>
        <v>0</v>
      </c>
      <c r="K9" s="133">
        <f t="shared" si="4"/>
        <v>0</v>
      </c>
      <c r="L9" s="133">
        <f t="shared" si="4"/>
        <v>0</v>
      </c>
      <c r="M9" s="142" t="str">
        <f t="shared" si="2"/>
        <v/>
      </c>
      <c r="N9" s="142" t="str">
        <f t="shared" si="3"/>
        <v/>
      </c>
    </row>
    <row r="10" s="102" customFormat="1" ht="16.5" customHeight="1" spans="1:14">
      <c r="A10" s="131" t="s">
        <v>103</v>
      </c>
      <c r="B10" s="132" t="s">
        <v>104</v>
      </c>
      <c r="C10" s="133">
        <f>SUMPRODUCT('[1]表三之二（需明确收支对象级次的录入表）'!D$7:D$80*(LEFT('[1]表三之二（需明确收支对象级次的录入表）'!$B$7:$B$80,LEN($A10))=$A10))+SUMPRODUCT('[1]表三之三（其它收支录入表）'!D$6:D$52*(LEFT('[1]表三之三（其它收支录入表）'!$B$6:$B$52,LEN($A10))=$A10))</f>
        <v>8600</v>
      </c>
      <c r="D10" s="128">
        <f>SUMPRODUCT('[1]表三之二（需明确收支对象级次的录入表）'!E$7:E$80*(LEFT('[1]表三之二（需明确收支对象级次的录入表）'!$B$7:$B$80,LEN($A10))=$A10))+SUMPRODUCT('[1]表三之三（其它收支录入表）'!E$6:E$52*(LEFT('[1]表三之三（其它收支录入表）'!$B$6:$B$52,LEN($A10))=$A10))</f>
        <v>8600</v>
      </c>
      <c r="E10" s="135">
        <f>SUMPRODUCT('[1]表三之二（需明确收支对象级次的录入表）'!$I$7:$I$80*(LEFT('[1]表三之二（需明确收支对象级次的录入表）'!$B$7:$B$80,LEN($A10))=$A10))+SUMPRODUCT('[1]表三之三（其它收支录入表）'!F$6:F$52*(LEFT('[1]表三之三（其它收支录入表）'!$B$6:$B$52,LEN($A10))=$A10))</f>
        <v>8600</v>
      </c>
      <c r="F10" s="130">
        <f t="shared" si="0"/>
        <v>1</v>
      </c>
      <c r="G10" s="130">
        <f t="shared" si="1"/>
        <v>1</v>
      </c>
      <c r="H10" s="166" t="s">
        <v>105</v>
      </c>
      <c r="I10" s="132" t="s">
        <v>106</v>
      </c>
      <c r="J10" s="136">
        <f>SUMPRODUCT('[1]表三之二（需明确收支对象级次的录入表）'!D$7:D$80*(LEFT('[1]表三之二（需明确收支对象级次的录入表）'!$B$7:$B$80,LEN($H10))=$H10))+SUMPRODUCT('[1]表三之三（其它收支录入表）'!D$6:D$52*(LEFT('[1]表三之三（其它收支录入表）'!$B$6:$B$52,LEN($H10))=$H10))</f>
        <v>0</v>
      </c>
      <c r="K10" s="136">
        <f>SUMPRODUCT('[1]表三之二（需明确收支对象级次的录入表）'!E$7:E$80*(LEFT('[1]表三之二（需明确收支对象级次的录入表）'!$B$7:$B$80,LEN($H10))=$H10))+SUMPRODUCT('[1]表三之三（其它收支录入表）'!E$6:E$52*(LEFT('[1]表三之三（其它收支录入表）'!$B$6:$B$52,LEN($H10))=$H10))</f>
        <v>0</v>
      </c>
      <c r="L10" s="136">
        <f>SUMPRODUCT('[1]表三之二（需明确收支对象级次的录入表）'!I$7:I$80*(LEFT('[1]表三之二（需明确收支对象级次的录入表）'!$B$7:$B$80,LEN($H10))=$H10))+SUMPRODUCT('[1]表三之三（其它收支录入表）'!F$6:F$52*(LEFT('[1]表三之三（其它收支录入表）'!$B$6:$B$52,LEN($H10))=$H10))</f>
        <v>0</v>
      </c>
      <c r="M10" s="142" t="str">
        <f t="shared" si="2"/>
        <v/>
      </c>
      <c r="N10" s="142" t="str">
        <f t="shared" si="3"/>
        <v/>
      </c>
    </row>
    <row r="11" s="102" customFormat="1" ht="16.5" customHeight="1" spans="1:14">
      <c r="A11" s="131" t="s">
        <v>107</v>
      </c>
      <c r="B11" s="132" t="s">
        <v>108</v>
      </c>
      <c r="C11" s="136">
        <f>SUMPRODUCT('[1]表三之二（需明确收支对象级次的录入表）'!D$7:D$80*(LEFT('[1]表三之二（需明确收支对象级次的录入表）'!$B$7:$B$80,LEN($A11))=$A11))+SUMPRODUCT('[1]表三之三（其它收支录入表）'!D$6:D$52*(LEFT('[1]表三之三（其它收支录入表）'!$B$6:$B$52,LEN($A11))=$A11))</f>
        <v>760</v>
      </c>
      <c r="D11" s="136">
        <f>SUMPRODUCT('[1]表三之二（需明确收支对象级次的录入表）'!E$7:E$80*(LEFT('[1]表三之二（需明确收支对象级次的录入表）'!$B$7:$B$80,LEN($A11))=$A11))+SUMPRODUCT('[1]表三之三（其它收支录入表）'!E$6:E$52*(LEFT('[1]表三之三（其它收支录入表）'!$B$6:$B$52,LEN($A11))=$A11))</f>
        <v>760</v>
      </c>
      <c r="E11" s="137">
        <f>SUMPRODUCT('[1]表三之二（需明确收支对象级次的录入表）'!$I$7:$I$80*(LEFT('[1]表三之二（需明确收支对象级次的录入表）'!$B$7:$B$80,LEN($A11))=$A11))+SUMPRODUCT('[1]表三之三（其它收支录入表）'!F$6:F$52*(LEFT('[1]表三之三（其它收支录入表）'!$B$6:$B$52,LEN($A11))=$A11))</f>
        <v>760</v>
      </c>
      <c r="F11" s="130">
        <f t="shared" si="0"/>
        <v>1</v>
      </c>
      <c r="G11" s="130">
        <f t="shared" si="1"/>
        <v>1</v>
      </c>
      <c r="H11" s="166" t="s">
        <v>109</v>
      </c>
      <c r="I11" s="132" t="s">
        <v>110</v>
      </c>
      <c r="J11" s="136">
        <f>SUMPRODUCT('[1]表三之二（需明确收支对象级次的录入表）'!D$7:D$80*(LEFT('[1]表三之二（需明确收支对象级次的录入表）'!$B$7:$B$80,LEN($H11))=$H11))+SUMPRODUCT('[1]表三之三（其它收支录入表）'!D$6:D$52*(LEFT('[1]表三之三（其它收支录入表）'!$B$6:$B$52,LEN($H11))=$H11))</f>
        <v>0</v>
      </c>
      <c r="K11" s="136">
        <f>SUMPRODUCT('[1]表三之二（需明确收支对象级次的录入表）'!E$7:E$80*(LEFT('[1]表三之二（需明确收支对象级次的录入表）'!$B$7:$B$80,LEN($H11))=$H11))+SUMPRODUCT('[1]表三之三（其它收支录入表）'!E$6:E$52*(LEFT('[1]表三之三（其它收支录入表）'!$B$6:$B$52,LEN($H11))=$H11))</f>
        <v>0</v>
      </c>
      <c r="L11" s="136">
        <f>SUMPRODUCT('[1]表三之二（需明确收支对象级次的录入表）'!I$7:I$80*(LEFT('[1]表三之二（需明确收支对象级次的录入表）'!$B$7:$B$80,LEN($H11))=$H11))+SUMPRODUCT('[1]表三之三（其它收支录入表）'!F$6:F$52*(LEFT('[1]表三之三（其它收支录入表）'!$B$6:$B$52,LEN($H11))=$H11))</f>
        <v>0</v>
      </c>
      <c r="M11" s="142" t="str">
        <f t="shared" si="2"/>
        <v/>
      </c>
      <c r="N11" s="142" t="str">
        <f t="shared" si="3"/>
        <v/>
      </c>
    </row>
    <row r="12" s="102" customFormat="1" ht="16.5" customHeight="1" spans="1:14">
      <c r="A12" s="131" t="s">
        <v>111</v>
      </c>
      <c r="B12" s="132" t="s">
        <v>112</v>
      </c>
      <c r="C12" s="136">
        <f>SUMPRODUCT('[1]表三之二（需明确收支对象级次的录入表）'!D$7:D$80*(LEFT('[1]表三之二（需明确收支对象级次的录入表）'!$B$7:$B$80,LEN($A12))=$A12))+SUMPRODUCT('[1]表三之三（其它收支录入表）'!D$6:D$52*(LEFT('[1]表三之三（其它收支录入表）'!$B$6:$B$52,LEN($A12))=$A12))</f>
        <v>1593</v>
      </c>
      <c r="D12" s="136">
        <f>SUMPRODUCT('[1]表三之二（需明确收支对象级次的录入表）'!E$7:E$80*(LEFT('[1]表三之二（需明确收支对象级次的录入表）'!$B$7:$B$80,LEN($A12))=$A12))+SUMPRODUCT('[1]表三之三（其它收支录入表）'!E$6:E$52*(LEFT('[1]表三之三（其它收支录入表）'!$B$6:$B$52,LEN($A12))=$A12))</f>
        <v>1593</v>
      </c>
      <c r="E12" s="137">
        <f>SUMPRODUCT('[1]表三之二（需明确收支对象级次的录入表）'!$I$7:$I$80*(LEFT('[1]表三之二（需明确收支对象级次的录入表）'!$B$7:$B$80,LEN($A12))=$A12))+SUMPRODUCT('[1]表三之三（其它收支录入表）'!F$6:F$52*(LEFT('[1]表三之三（其它收支录入表）'!$B$6:$B$52,LEN($A12))=$A12))</f>
        <v>1593</v>
      </c>
      <c r="F12" s="130">
        <f t="shared" si="0"/>
        <v>1</v>
      </c>
      <c r="G12" s="130">
        <f t="shared" si="1"/>
        <v>1</v>
      </c>
      <c r="H12" s="166" t="s">
        <v>113</v>
      </c>
      <c r="I12" s="132" t="s">
        <v>114</v>
      </c>
      <c r="J12" s="136">
        <f>SUMPRODUCT('[1]表三之二（需明确收支对象级次的录入表）'!D$7:D$80*(LEFT('[1]表三之二（需明确收支对象级次的录入表）'!$B$7:$B$80,LEN($H12))=$H12))+SUMPRODUCT('[1]表三之三（其它收支录入表）'!D$6:D$52*(LEFT('[1]表三之三（其它收支录入表）'!$B$6:$B$52,LEN($H12))=$H12))</f>
        <v>0</v>
      </c>
      <c r="K12" s="136">
        <f>SUMPRODUCT('[1]表三之二（需明确收支对象级次的录入表）'!E$7:E$80*(LEFT('[1]表三之二（需明确收支对象级次的录入表）'!$B$7:$B$80,LEN($H12))=$H12))+SUMPRODUCT('[1]表三之三（其它收支录入表）'!E$6:E$52*(LEFT('[1]表三之三（其它收支录入表）'!$B$6:$B$52,LEN($H12))=$H12))</f>
        <v>0</v>
      </c>
      <c r="L12" s="136">
        <f>SUMPRODUCT('[1]表三之二（需明确收支对象级次的录入表）'!I$7:I$80*(LEFT('[1]表三之二（需明确收支对象级次的录入表）'!$B$7:$B$80,LEN($H12))=$H12))+SUMPRODUCT('[1]表三之三（其它收支录入表）'!F$6:F$52*(LEFT('[1]表三之三（其它收支录入表）'!$B$6:$B$52,LEN($H12))=$H12))</f>
        <v>0</v>
      </c>
      <c r="M12" s="142" t="str">
        <f t="shared" si="2"/>
        <v/>
      </c>
      <c r="N12" s="142" t="str">
        <f t="shared" si="3"/>
        <v/>
      </c>
    </row>
    <row r="13" s="102" customFormat="1" ht="16.5" customHeight="1" spans="1:14">
      <c r="A13" s="131" t="s">
        <v>115</v>
      </c>
      <c r="B13" s="132" t="s">
        <v>116</v>
      </c>
      <c r="C13" s="136">
        <f>SUMPRODUCT('[1]表三之二（需明确收支对象级次的录入表）'!D$7:D$80*(LEFT('[1]表三之二（需明确收支对象级次的录入表）'!$B$7:$B$80,LEN($A13))=$A13))+SUMPRODUCT('[1]表三之三（其它收支录入表）'!D$6:D$52*(LEFT('[1]表三之三（其它收支录入表）'!$B$6:$B$52,LEN($A13))=$A13))</f>
        <v>1337</v>
      </c>
      <c r="D13" s="136">
        <f>SUMPRODUCT('[1]表三之二（需明确收支对象级次的录入表）'!E$7:E$80*(LEFT('[1]表三之二（需明确收支对象级次的录入表）'!$B$7:$B$80,LEN($A13))=$A13))+SUMPRODUCT('[1]表三之三（其它收支录入表）'!E$6:E$52*(LEFT('[1]表三之三（其它收支录入表）'!$B$6:$B$52,LEN($A13))=$A13))</f>
        <v>1337</v>
      </c>
      <c r="E13" s="137">
        <f>SUMPRODUCT('[1]表三之二（需明确收支对象级次的录入表）'!$I$7:$I$80*(LEFT('[1]表三之二（需明确收支对象级次的录入表）'!$B$7:$B$80,LEN($A13))=$A13))+SUMPRODUCT('[1]表三之三（其它收支录入表）'!F$6:F$52*(LEFT('[1]表三之三（其它收支录入表）'!$B$6:$B$52,LEN($A13))=$A13))</f>
        <v>1337</v>
      </c>
      <c r="F13" s="130">
        <f t="shared" si="0"/>
        <v>1</v>
      </c>
      <c r="G13" s="130">
        <f t="shared" si="1"/>
        <v>1</v>
      </c>
      <c r="H13" s="131"/>
      <c r="I13" s="126"/>
      <c r="J13" s="143"/>
      <c r="K13" s="144"/>
      <c r="L13" s="144"/>
      <c r="M13" s="145"/>
      <c r="N13" s="145"/>
    </row>
    <row r="14" s="102" customFormat="1" ht="16.5" customHeight="1" spans="1:14">
      <c r="A14" s="131" t="s">
        <v>117</v>
      </c>
      <c r="B14" s="132" t="s">
        <v>118</v>
      </c>
      <c r="C14" s="136">
        <f>SUMPRODUCT('[1]表三之二（需明确收支对象级次的录入表）'!D$7:D$80*(LEFT('[1]表三之二（需明确收支对象级次的录入表）'!$B$7:$B$80,LEN($A14))=$A14))+SUMPRODUCT('[1]表三之三（其它收支录入表）'!D$6:D$52*(LEFT('[1]表三之三（其它收支录入表）'!$B$6:$B$52,LEN($A14))=$A14))</f>
        <v>3</v>
      </c>
      <c r="D14" s="136">
        <f>SUMPRODUCT('[1]表三之二（需明确收支对象级次的录入表）'!E$7:E$80*(LEFT('[1]表三之二（需明确收支对象级次的录入表）'!$B$7:$B$80,LEN($A14))=$A14))+SUMPRODUCT('[1]表三之三（其它收支录入表）'!E$6:E$52*(LEFT('[1]表三之三（其它收支录入表）'!$B$6:$B$52,LEN($A14))=$A14))</f>
        <v>3</v>
      </c>
      <c r="E14" s="137">
        <f>SUMPRODUCT('[1]表三之二（需明确收支对象级次的录入表）'!$I$7:$I$80*(LEFT('[1]表三之二（需明确收支对象级次的录入表）'!$B$7:$B$80,LEN($A14))=$A14))+SUMPRODUCT('[1]表三之三（其它收支录入表）'!F$6:F$52*(LEFT('[1]表三之三（其它收支录入表）'!$B$6:$B$52,LEN($A14))=$A14))</f>
        <v>3</v>
      </c>
      <c r="F14" s="130">
        <f t="shared" si="0"/>
        <v>1</v>
      </c>
      <c r="G14" s="130">
        <f t="shared" si="1"/>
        <v>1</v>
      </c>
      <c r="H14" s="131"/>
      <c r="I14" s="126"/>
      <c r="J14" s="143"/>
      <c r="K14" s="144"/>
      <c r="L14" s="144"/>
      <c r="M14" s="145"/>
      <c r="N14" s="145"/>
    </row>
    <row r="15" s="102" customFormat="1" ht="16.5" customHeight="1" spans="1:14">
      <c r="A15" s="131" t="s">
        <v>119</v>
      </c>
      <c r="B15" s="132" t="s">
        <v>120</v>
      </c>
      <c r="C15" s="136">
        <f>SUMPRODUCT('[1]表三之二（需明确收支对象级次的录入表）'!D$7:D$80*(LEFT('[1]表三之二（需明确收支对象级次的录入表）'!$B$7:$B$80,LEN($A15))=$A15))+SUMPRODUCT('[1]表三之三（其它收支录入表）'!D$6:D$52*(LEFT('[1]表三之三（其它收支录入表）'!$B$6:$B$52,LEN($A15))=$A15))</f>
        <v>4907</v>
      </c>
      <c r="D15" s="136">
        <f>SUMPRODUCT('[1]表三之二（需明确收支对象级次的录入表）'!E$7:E$80*(LEFT('[1]表三之二（需明确收支对象级次的录入表）'!$B$7:$B$80,LEN($A15))=$A15))+SUMPRODUCT('[1]表三之三（其它收支录入表）'!E$6:E$52*(LEFT('[1]表三之三（其它收支录入表）'!$B$6:$B$52,LEN($A15))=$A15))</f>
        <v>4907</v>
      </c>
      <c r="E15" s="137">
        <f>SUMPRODUCT('[1]表三之二（需明确收支对象级次的录入表）'!$I$7:$I$80*(LEFT('[1]表三之二（需明确收支对象级次的录入表）'!$B$7:$B$80,LEN($A15))=$A15))+SUMPRODUCT('[1]表三之三（其它收支录入表）'!F$6:F$52*(LEFT('[1]表三之三（其它收支录入表）'!$B$6:$B$52,LEN($A15))=$A15))</f>
        <v>4907</v>
      </c>
      <c r="F15" s="130">
        <f t="shared" si="0"/>
        <v>1</v>
      </c>
      <c r="G15" s="130">
        <f t="shared" si="1"/>
        <v>1</v>
      </c>
      <c r="H15" s="131"/>
      <c r="I15" s="126"/>
      <c r="J15" s="143"/>
      <c r="K15" s="144"/>
      <c r="L15" s="144"/>
      <c r="M15" s="145"/>
      <c r="N15" s="145"/>
    </row>
    <row r="16" s="102" customFormat="1" ht="16.5" customHeight="1" spans="1:14">
      <c r="A16" s="131" t="s">
        <v>121</v>
      </c>
      <c r="B16" s="132" t="s">
        <v>122</v>
      </c>
      <c r="C16" s="136">
        <f>SUMPRODUCT('[1]表三之二（需明确收支对象级次的录入表）'!D$7:D$80*(LEFT('[1]表三之二（需明确收支对象级次的录入表）'!$B$7:$B$80,LEN($A16))=$A16))+SUMPRODUCT('[1]表三之三（其它收支录入表）'!D$6:D$52*(LEFT('[1]表三之三（其它收支录入表）'!$B$6:$B$52,LEN($A16))=$A16))</f>
        <v>0</v>
      </c>
      <c r="D16" s="136">
        <f>SUMPRODUCT('[1]表三之二（需明确收支对象级次的录入表）'!E$7:E$80*(LEFT('[1]表三之二（需明确收支对象级次的录入表）'!$B$7:$B$80,LEN($A16))=$A16))+SUMPRODUCT('[1]表三之三（其它收支录入表）'!E$6:E$52*(LEFT('[1]表三之三（其它收支录入表）'!$B$6:$B$52,LEN($A16))=$A16))</f>
        <v>0</v>
      </c>
      <c r="E16" s="137">
        <f>SUMPRODUCT('[1]表三之二（需明确收支对象级次的录入表）'!$I$7:$I$80*(LEFT('[1]表三之二（需明确收支对象级次的录入表）'!$B$7:$B$80,LEN($A16))=$A16))+SUMPRODUCT('[1]表三之三（其它收支录入表）'!F$6:F$52*(LEFT('[1]表三之三（其它收支录入表）'!$B$6:$B$52,LEN($A16))=$A16))</f>
        <v>0</v>
      </c>
      <c r="F16" s="130" t="str">
        <f t="shared" si="0"/>
        <v/>
      </c>
      <c r="G16" s="130" t="str">
        <f t="shared" si="1"/>
        <v/>
      </c>
      <c r="H16" s="131"/>
      <c r="I16" s="126"/>
      <c r="J16" s="143"/>
      <c r="K16" s="144"/>
      <c r="L16" s="144"/>
      <c r="M16" s="145"/>
      <c r="N16" s="145"/>
    </row>
    <row r="17" s="102" customFormat="1" ht="16.5" customHeight="1" spans="1:14">
      <c r="A17" s="131" t="s">
        <v>123</v>
      </c>
      <c r="B17" s="132" t="s">
        <v>124</v>
      </c>
      <c r="C17" s="133">
        <f>SUMPRODUCT('[1]表三之二（需明确收支对象级次的录入表）'!D$7:D$80*(LEFT('[1]表三之二（需明确收支对象级次的录入表）'!$B$7:$B$80,LEN($A17))=$A17))+SUMPRODUCT('[1]表三之三（其它收支录入表）'!D$6:D$52*(LEFT('[1]表三之三（其它收支录入表）'!$B$6:$B$52,LEN($A17))=$A17))</f>
        <v>337536</v>
      </c>
      <c r="D17" s="128">
        <f>SUMPRODUCT('[1]表三之二（需明确收支对象级次的录入表）'!E$7:E$80*(LEFT('[1]表三之二（需明确收支对象级次的录入表）'!$B$7:$B$80,LEN($A17))=$A17))+SUMPRODUCT('[1]表三之三（其它收支录入表）'!E$6:E$52*(LEFT('[1]表三之三（其它收支录入表）'!$B$6:$B$52,LEN($A17))=$A17))</f>
        <v>461549</v>
      </c>
      <c r="E17" s="135">
        <f>SUMPRODUCT('[1]表三之二（需明确收支对象级次的录入表）'!$I$7:$I$80*(LEFT('[1]表三之二（需明确收支对象级次的录入表）'!$B$7:$B$80,LEN($A17))=$A17))+SUMPRODUCT('[1]表三之三（其它收支录入表）'!F$6:F$52*(LEFT('[1]表三之三（其它收支录入表）'!$B$6:$B$52,LEN($A17))=$A17))</f>
        <v>342727</v>
      </c>
      <c r="F17" s="130">
        <f t="shared" si="0"/>
        <v>1.01537910030337</v>
      </c>
      <c r="G17" s="130">
        <f t="shared" si="1"/>
        <v>0.742558211587502</v>
      </c>
      <c r="H17" s="131"/>
      <c r="I17" s="126"/>
      <c r="J17" s="143"/>
      <c r="K17" s="144"/>
      <c r="L17" s="144"/>
      <c r="M17" s="145"/>
      <c r="N17" s="145"/>
    </row>
    <row r="18" s="102" customFormat="1" ht="16.5" customHeight="1" spans="1:14">
      <c r="A18" s="131" t="s">
        <v>125</v>
      </c>
      <c r="B18" s="132" t="s">
        <v>126</v>
      </c>
      <c r="C18" s="136">
        <f>SUMPRODUCT('[1]表三之二（需明确收支对象级次的录入表）'!D$7:D$80*(LEFT('[1]表三之二（需明确收支对象级次的录入表）'!$B$7:$B$80,LEN($A18))=$A18))+SUMPRODUCT('[1]表三之三（其它收支录入表）'!D$6:D$52*(LEFT('[1]表三之三（其它收支录入表）'!$B$6:$B$52,LEN($A18))=$A18))</f>
        <v>0</v>
      </c>
      <c r="D18" s="136">
        <f>SUMPRODUCT('[1]表三之二（需明确收支对象级次的录入表）'!E$7:E$80*(LEFT('[1]表三之二（需明确收支对象级次的录入表）'!$B$7:$B$80,LEN($A18))=$A18))+SUMPRODUCT('[1]表三之三（其它收支录入表）'!E$6:E$52*(LEFT('[1]表三之三（其它收支录入表）'!$B$6:$B$52,LEN($A18))=$A18))</f>
        <v>0</v>
      </c>
      <c r="E18" s="137">
        <f>SUMPRODUCT('[1]表三之二（需明确收支对象级次的录入表）'!$I$7:$I$80*(LEFT('[1]表三之二（需明确收支对象级次的录入表）'!$B$7:$B$80,LEN($A18))=$A18))+SUMPRODUCT('[1]表三之三（其它收支录入表）'!F$6:F$52*(LEFT('[1]表三之三（其它收支录入表）'!$B$6:$B$52,LEN($A18))=$A18))</f>
        <v>0</v>
      </c>
      <c r="F18" s="130" t="str">
        <f t="shared" si="0"/>
        <v/>
      </c>
      <c r="G18" s="130" t="str">
        <f t="shared" si="1"/>
        <v/>
      </c>
      <c r="H18" s="131"/>
      <c r="I18" s="126"/>
      <c r="J18" s="143"/>
      <c r="K18" s="144"/>
      <c r="L18" s="144"/>
      <c r="M18" s="145"/>
      <c r="N18" s="145"/>
    </row>
    <row r="19" s="102" customFormat="1" ht="16.5" customHeight="1" spans="1:14">
      <c r="A19" s="131" t="s">
        <v>127</v>
      </c>
      <c r="B19" s="132" t="s">
        <v>128</v>
      </c>
      <c r="C19" s="136">
        <f>SUMPRODUCT('[1]表三之二（需明确收支对象级次的录入表）'!D$7:D$80*(LEFT('[1]表三之二（需明确收支对象级次的录入表）'!$B$7:$B$80,LEN($A19))=$A19))+SUMPRODUCT('[1]表三之三（其它收支录入表）'!D$6:D$52*(LEFT('[1]表三之三（其它收支录入表）'!$B$6:$B$52,LEN($A19))=$A19))</f>
        <v>109733</v>
      </c>
      <c r="D19" s="136">
        <f>SUMPRODUCT('[1]表三之二（需明确收支对象级次的录入表）'!E$7:E$80*(LEFT('[1]表三之二（需明确收支对象级次的录入表）'!$B$7:$B$80,LEN($A19))=$A19))+SUMPRODUCT('[1]表三之三（其它收支录入表）'!E$6:E$52*(LEFT('[1]表三之三（其它收支录入表）'!$B$6:$B$52,LEN($A19))=$A19))</f>
        <v>125454</v>
      </c>
      <c r="E19" s="137">
        <f>SUMPRODUCT('[1]表三之二（需明确收支对象级次的录入表）'!$I$7:$I$80*(LEFT('[1]表三之二（需明确收支对象级次的录入表）'!$B$7:$B$80,LEN($A19))=$A19))+SUMPRODUCT('[1]表三之三（其它收支录入表）'!F$6:F$52*(LEFT('[1]表三之三（其它收支录入表）'!$B$6:$B$52,LEN($A19))=$A19))</f>
        <v>116659</v>
      </c>
      <c r="F19" s="130">
        <f t="shared" si="0"/>
        <v>1.06311683814349</v>
      </c>
      <c r="G19" s="130">
        <f t="shared" si="1"/>
        <v>0.929894622730244</v>
      </c>
      <c r="H19" s="131"/>
      <c r="I19" s="126"/>
      <c r="J19" s="143"/>
      <c r="K19" s="144"/>
      <c r="L19" s="144"/>
      <c r="M19" s="145"/>
      <c r="N19" s="145"/>
    </row>
    <row r="20" s="102" customFormat="1" ht="16.5" customHeight="1" spans="1:14">
      <c r="A20" s="131" t="s">
        <v>129</v>
      </c>
      <c r="B20" s="132" t="s">
        <v>130</v>
      </c>
      <c r="C20" s="136">
        <f>SUMPRODUCT('[1]表三之二（需明确收支对象级次的录入表）'!D$7:D$80*(LEFT('[1]表三之二（需明确收支对象级次的录入表）'!$B$7:$B$80,LEN($A20))=$A20))+SUMPRODUCT('[1]表三之三（其它收支录入表）'!D$6:D$52*(LEFT('[1]表三之三（其它收支录入表）'!$B$6:$B$52,LEN($A20))=$A20))</f>
        <v>42757</v>
      </c>
      <c r="D20" s="136">
        <f>SUMPRODUCT('[1]表三之二（需明确收支对象级次的录入表）'!E$7:E$80*(LEFT('[1]表三之二（需明确收支对象级次的录入表）'!$B$7:$B$80,LEN($A20))=$A20))+SUMPRODUCT('[1]表三之三（其它收支录入表）'!E$6:E$52*(LEFT('[1]表三之三（其它收支录入表）'!$B$6:$B$52,LEN($A20))=$A20))</f>
        <v>49816</v>
      </c>
      <c r="E20" s="137">
        <f>SUMPRODUCT('[1]表三之二（需明确收支对象级次的录入表）'!$I$7:$I$80*(LEFT('[1]表三之二（需明确收支对象级次的录入表）'!$B$7:$B$80,LEN($A20))=$A20))+SUMPRODUCT('[1]表三之三（其它收支录入表）'!F$6:F$52*(LEFT('[1]表三之三（其它收支录入表）'!$B$6:$B$52,LEN($A20))=$A20))</f>
        <v>40522</v>
      </c>
      <c r="F20" s="130">
        <f t="shared" si="0"/>
        <v>0.947727857426854</v>
      </c>
      <c r="G20" s="130">
        <f t="shared" si="1"/>
        <v>0.813433435040951</v>
      </c>
      <c r="H20" s="131"/>
      <c r="I20" s="126"/>
      <c r="J20" s="143"/>
      <c r="K20" s="144"/>
      <c r="L20" s="144"/>
      <c r="M20" s="145"/>
      <c r="N20" s="145"/>
    </row>
    <row r="21" s="102" customFormat="1" ht="16.5" customHeight="1" spans="1:14">
      <c r="A21" s="131" t="s">
        <v>131</v>
      </c>
      <c r="B21" s="132" t="s">
        <v>132</v>
      </c>
      <c r="C21" s="136">
        <f>SUMPRODUCT('[1]表三之二（需明确收支对象级次的录入表）'!D$7:D$80*(LEFT('[1]表三之二（需明确收支对象级次的录入表）'!$B$7:$B$80,LEN($A21))=$A21))+SUMPRODUCT('[1]表三之三（其它收支录入表）'!D$6:D$52*(LEFT('[1]表三之三（其它收支录入表）'!$B$6:$B$52,LEN($A21))=$A21))</f>
        <v>1401</v>
      </c>
      <c r="D21" s="136">
        <f>SUMPRODUCT('[1]表三之二（需明确收支对象级次的录入表）'!E$7:E$80*(LEFT('[1]表三之二（需明确收支对象级次的录入表）'!$B$7:$B$80,LEN($A21))=$A21))+SUMPRODUCT('[1]表三之三（其它收支录入表）'!E$6:E$52*(LEFT('[1]表三之三（其它收支录入表）'!$B$6:$B$52,LEN($A21))=$A21))</f>
        <v>16334</v>
      </c>
      <c r="E21" s="137">
        <f>SUMPRODUCT('[1]表三之二（需明确收支对象级次的录入表）'!$I$7:$I$80*(LEFT('[1]表三之二（需明确收支对象级次的录入表）'!$B$7:$B$80,LEN($A21))=$A21))+SUMPRODUCT('[1]表三之三（其它收支录入表）'!F$6:F$52*(LEFT('[1]表三之三（其它收支录入表）'!$B$6:$B$52,LEN($A21))=$A21))</f>
        <v>244</v>
      </c>
      <c r="F21" s="130">
        <f t="shared" si="0"/>
        <v>0.174161313347609</v>
      </c>
      <c r="G21" s="130">
        <f t="shared" si="1"/>
        <v>0.0149381657891515</v>
      </c>
      <c r="H21" s="131"/>
      <c r="I21" s="126"/>
      <c r="J21" s="143"/>
      <c r="K21" s="144"/>
      <c r="L21" s="144"/>
      <c r="M21" s="145"/>
      <c r="N21" s="145"/>
    </row>
    <row r="22" s="102" customFormat="1" ht="16.5" customHeight="1" spans="1:14">
      <c r="A22" s="131" t="s">
        <v>133</v>
      </c>
      <c r="B22" s="132" t="s">
        <v>134</v>
      </c>
      <c r="C22" s="136">
        <f>SUMPRODUCT('[1]表三之二（需明确收支对象级次的录入表）'!D$7:D$80*(LEFT('[1]表三之二（需明确收支对象级次的录入表）'!$B$7:$B$80,LEN($A22))=$A22))+SUMPRODUCT('[1]表三之三（其它收支录入表）'!D$6:D$52*(LEFT('[1]表三之三（其它收支录入表）'!$B$6:$B$52,LEN($A22))=$A22))</f>
        <v>0</v>
      </c>
      <c r="D22" s="136">
        <f>SUMPRODUCT('[1]表三之二（需明确收支对象级次的录入表）'!E$7:E$80*(LEFT('[1]表三之二（需明确收支对象级次的录入表）'!$B$7:$B$80,LEN($A22))=$A22))+SUMPRODUCT('[1]表三之三（其它收支录入表）'!E$6:E$52*(LEFT('[1]表三之三（其它收支录入表）'!$B$6:$B$52,LEN($A22))=$A22))</f>
        <v>0</v>
      </c>
      <c r="E22" s="137">
        <f>SUMPRODUCT('[1]表三之二（需明确收支对象级次的录入表）'!$I$7:$I$80*(LEFT('[1]表三之二（需明确收支对象级次的录入表）'!$B$7:$B$80,LEN($A22))=$A22))+SUMPRODUCT('[1]表三之三（其它收支录入表）'!F$6:F$52*(LEFT('[1]表三之三（其它收支录入表）'!$B$6:$B$52,LEN($A22))=$A22))</f>
        <v>0</v>
      </c>
      <c r="F22" s="130" t="str">
        <f t="shared" si="0"/>
        <v/>
      </c>
      <c r="G22" s="130" t="str">
        <f t="shared" si="1"/>
        <v/>
      </c>
      <c r="H22" s="131"/>
      <c r="I22" s="126"/>
      <c r="J22" s="143"/>
      <c r="K22" s="144"/>
      <c r="L22" s="144"/>
      <c r="M22" s="145"/>
      <c r="N22" s="145"/>
    </row>
    <row r="23" s="102" customFormat="1" ht="16.5" customHeight="1" spans="1:14">
      <c r="A23" s="131" t="s">
        <v>135</v>
      </c>
      <c r="B23" s="132" t="s">
        <v>136</v>
      </c>
      <c r="C23" s="136">
        <f>SUMPRODUCT('[1]表三之二（需明确收支对象级次的录入表）'!D$7:D$80*(LEFT('[1]表三之二（需明确收支对象级次的录入表）'!$B$7:$B$80,LEN($A23))=$A23))+SUMPRODUCT('[1]表三之三（其它收支录入表）'!D$6:D$52*(LEFT('[1]表三之三（其它收支录入表）'!$B$6:$B$52,LEN($A23))=$A23))</f>
        <v>0</v>
      </c>
      <c r="D23" s="136">
        <f>SUMPRODUCT('[1]表三之二（需明确收支对象级次的录入表）'!E$7:E$80*(LEFT('[1]表三之二（需明确收支对象级次的录入表）'!$B$7:$B$80,LEN($A23))=$A23))+SUMPRODUCT('[1]表三之三（其它收支录入表）'!E$6:E$52*(LEFT('[1]表三之三（其它收支录入表）'!$B$6:$B$52,LEN($A23))=$A23))</f>
        <v>0</v>
      </c>
      <c r="E23" s="137">
        <f>SUMPRODUCT('[1]表三之二（需明确收支对象级次的录入表）'!$I$7:$I$80*(LEFT('[1]表三之二（需明确收支对象级次的录入表）'!$B$7:$B$80,LEN($A23))=$A23))+SUMPRODUCT('[1]表三之三（其它收支录入表）'!F$6:F$52*(LEFT('[1]表三之三（其它收支录入表）'!$B$6:$B$52,LEN($A23))=$A23))</f>
        <v>0</v>
      </c>
      <c r="F23" s="130" t="str">
        <f t="shared" si="0"/>
        <v/>
      </c>
      <c r="G23" s="130" t="str">
        <f t="shared" si="1"/>
        <v/>
      </c>
      <c r="H23" s="131"/>
      <c r="I23" s="126"/>
      <c r="J23" s="143"/>
      <c r="K23" s="144"/>
      <c r="L23" s="144"/>
      <c r="M23" s="145"/>
      <c r="N23" s="145"/>
    </row>
    <row r="24" s="102" customFormat="1" ht="16.5" customHeight="1" spans="1:14">
      <c r="A24" s="131" t="s">
        <v>137</v>
      </c>
      <c r="B24" s="132" t="s">
        <v>138</v>
      </c>
      <c r="C24" s="136">
        <f>SUMPRODUCT('[1]表三之二（需明确收支对象级次的录入表）'!D$7:D$80*(LEFT('[1]表三之二（需明确收支对象级次的录入表）'!$B$7:$B$80,LEN($A24))=$A24))+SUMPRODUCT('[1]表三之三（其它收支录入表）'!D$6:D$52*(LEFT('[1]表三之三（其它收支录入表）'!$B$6:$B$52,LEN($A24))=$A24))</f>
        <v>8558</v>
      </c>
      <c r="D24" s="136">
        <f>SUMPRODUCT('[1]表三之二（需明确收支对象级次的录入表）'!E$7:E$80*(LEFT('[1]表三之二（需明确收支对象级次的录入表）'!$B$7:$B$80,LEN($A24))=$A24))+SUMPRODUCT('[1]表三之三（其它收支录入表）'!E$6:E$52*(LEFT('[1]表三之三（其它收支录入表）'!$B$6:$B$52,LEN($A24))=$A24))</f>
        <v>12528</v>
      </c>
      <c r="E24" s="137">
        <f>SUMPRODUCT('[1]表三之二（需明确收支对象级次的录入表）'!$I$7:$I$80*(LEFT('[1]表三之二（需明确收支对象级次的录入表）'!$B$7:$B$80,LEN($A24))=$A24))+SUMPRODUCT('[1]表三之三（其它收支录入表）'!F$6:F$52*(LEFT('[1]表三之三（其它收支录入表）'!$B$6:$B$52,LEN($A24))=$A24))</f>
        <v>10703</v>
      </c>
      <c r="F24" s="130">
        <f t="shared" si="0"/>
        <v>1.25064267352185</v>
      </c>
      <c r="G24" s="130">
        <f t="shared" si="1"/>
        <v>0.854326309067688</v>
      </c>
      <c r="H24" s="131"/>
      <c r="I24" s="126"/>
      <c r="J24" s="143"/>
      <c r="K24" s="144"/>
      <c r="L24" s="144"/>
      <c r="M24" s="145"/>
      <c r="N24" s="145"/>
    </row>
    <row r="25" s="102" customFormat="1" ht="16.5" customHeight="1" spans="1:14">
      <c r="A25" s="131" t="s">
        <v>139</v>
      </c>
      <c r="B25" s="132" t="s">
        <v>140</v>
      </c>
      <c r="C25" s="136">
        <f>SUMPRODUCT('[1]表三之二（需明确收支对象级次的录入表）'!D$7:D$80*(LEFT('[1]表三之二（需明确收支对象级次的录入表）'!$B$7:$B$80,LEN($A25))=$A25))+SUMPRODUCT('[1]表三之三（其它收支录入表）'!D$6:D$52*(LEFT('[1]表三之三（其它收支录入表）'!$B$6:$B$52,LEN($A25))=$A25))</f>
        <v>0</v>
      </c>
      <c r="D25" s="136">
        <f>SUMPRODUCT('[1]表三之二（需明确收支对象级次的录入表）'!E$7:E$80*(LEFT('[1]表三之二（需明确收支对象级次的录入表）'!$B$7:$B$80,LEN($A25))=$A25))+SUMPRODUCT('[1]表三之三（其它收支录入表）'!E$6:E$52*(LEFT('[1]表三之三（其它收支录入表）'!$B$6:$B$52,LEN($A25))=$A25))</f>
        <v>0</v>
      </c>
      <c r="E25" s="137">
        <f>SUMPRODUCT('[1]表三之二（需明确收支对象级次的录入表）'!$I$7:$I$80*(LEFT('[1]表三之二（需明确收支对象级次的录入表）'!$B$7:$B$80,LEN($A25))=$A25))+SUMPRODUCT('[1]表三之三（其它收支录入表）'!F$6:F$52*(LEFT('[1]表三之三（其它收支录入表）'!$B$6:$B$52,LEN($A25))=$A25))</f>
        <v>0</v>
      </c>
      <c r="F25" s="130" t="str">
        <f t="shared" si="0"/>
        <v/>
      </c>
      <c r="G25" s="130" t="str">
        <f t="shared" si="1"/>
        <v/>
      </c>
      <c r="H25" s="131"/>
      <c r="I25" s="126"/>
      <c r="J25" s="143"/>
      <c r="K25" s="144"/>
      <c r="L25" s="144"/>
      <c r="M25" s="145"/>
      <c r="N25" s="145"/>
    </row>
    <row r="26" s="102" customFormat="1" ht="16.5" customHeight="1" spans="1:14">
      <c r="A26" s="131" t="s">
        <v>141</v>
      </c>
      <c r="B26" s="132" t="s">
        <v>142</v>
      </c>
      <c r="C26" s="136">
        <f>SUMPRODUCT('[1]表三之二（需明确收支对象级次的录入表）'!D$7:D$80*(LEFT('[1]表三之二（需明确收支对象级次的录入表）'!$B$7:$B$80,LEN($A26))=$A26))+SUMPRODUCT('[1]表三之三（其它收支录入表）'!D$6:D$52*(LEFT('[1]表三之三（其它收支录入表）'!$B$6:$B$52,LEN($A26))=$A26))</f>
        <v>48256</v>
      </c>
      <c r="D26" s="136">
        <f>SUMPRODUCT('[1]表三之二（需明确收支对象级次的录入表）'!E$7:E$80*(LEFT('[1]表三之二（需明确收支对象级次的录入表）'!$B$7:$B$80,LEN($A26))=$A26))+SUMPRODUCT('[1]表三之三（其它收支录入表）'!E$6:E$52*(LEFT('[1]表三之三（其它收支录入表）'!$B$6:$B$52,LEN($A26))=$A26))</f>
        <v>48783</v>
      </c>
      <c r="E26" s="137">
        <f>SUMPRODUCT('[1]表三之二（需明确收支对象级次的录入表）'!$I$7:$I$80*(LEFT('[1]表三之二（需明确收支对象级次的录入表）'!$B$7:$B$80,LEN($A26))=$A26))+SUMPRODUCT('[1]表三之三（其它收支录入表）'!F$6:F$52*(LEFT('[1]表三之三（其它收支录入表）'!$B$6:$B$52,LEN($A26))=$A26))</f>
        <v>48256</v>
      </c>
      <c r="F26" s="130">
        <f t="shared" si="0"/>
        <v>1</v>
      </c>
      <c r="G26" s="130">
        <f t="shared" si="1"/>
        <v>0.989197056351598</v>
      </c>
      <c r="H26" s="131"/>
      <c r="I26" s="126"/>
      <c r="J26" s="143"/>
      <c r="K26" s="144"/>
      <c r="L26" s="144"/>
      <c r="M26" s="145"/>
      <c r="N26" s="145"/>
    </row>
    <row r="27" s="102" customFormat="1" ht="16.5" customHeight="1" spans="1:14">
      <c r="A27" s="131" t="s">
        <v>143</v>
      </c>
      <c r="B27" s="132" t="s">
        <v>144</v>
      </c>
      <c r="C27" s="136">
        <f>SUMPRODUCT('[1]表三之二（需明确收支对象级次的录入表）'!D$7:D$80*(LEFT('[1]表三之二（需明确收支对象级次的录入表）'!$B$7:$B$80,LEN($A27))=$A27))+SUMPRODUCT('[1]表三之三（其它收支录入表）'!D$6:D$52*(LEFT('[1]表三之三（其它收支录入表）'!$B$6:$B$52,LEN($A27))=$A27))</f>
        <v>0</v>
      </c>
      <c r="D27" s="136">
        <f>SUMPRODUCT('[1]表三之二（需明确收支对象级次的录入表）'!E$7:E$80*(LEFT('[1]表三之二（需明确收支对象级次的录入表）'!$B$7:$B$80,LEN($A27))=$A27))+SUMPRODUCT('[1]表三之三（其它收支录入表）'!E$6:E$52*(LEFT('[1]表三之三（其它收支录入表）'!$B$6:$B$52,LEN($A27))=$A27))</f>
        <v>0</v>
      </c>
      <c r="E27" s="137">
        <f>SUMPRODUCT('[1]表三之二（需明确收支对象级次的录入表）'!$I$7:$I$80*(LEFT('[1]表三之二（需明确收支对象级次的录入表）'!$B$7:$B$80,LEN($A27))=$A27))+SUMPRODUCT('[1]表三之三（其它收支录入表）'!F$6:F$52*(LEFT('[1]表三之三（其它收支录入表）'!$B$6:$B$52,LEN($A27))=$A27))</f>
        <v>0</v>
      </c>
      <c r="F27" s="130" t="str">
        <f t="shared" si="0"/>
        <v/>
      </c>
      <c r="G27" s="130" t="str">
        <f t="shared" si="1"/>
        <v/>
      </c>
      <c r="H27" s="131"/>
      <c r="I27" s="126"/>
      <c r="J27" s="143"/>
      <c r="K27" s="144"/>
      <c r="L27" s="144"/>
      <c r="M27" s="145"/>
      <c r="N27" s="145"/>
    </row>
    <row r="28" s="102" customFormat="1" ht="16.5" customHeight="1" spans="1:14">
      <c r="A28" s="131" t="s">
        <v>145</v>
      </c>
      <c r="B28" s="132" t="s">
        <v>146</v>
      </c>
      <c r="C28" s="136">
        <f>SUMPRODUCT('[1]表三之二（需明确收支对象级次的录入表）'!D$7:D$80*(LEFT('[1]表三之二（需明确收支对象级次的录入表）'!$B$7:$B$80,LEN($A28))=$A28))+SUMPRODUCT('[1]表三之三（其它收支录入表）'!D$6:D$52*(LEFT('[1]表三之三（其它收支录入表）'!$B$6:$B$52,LEN($A28))=$A28))</f>
        <v>200</v>
      </c>
      <c r="D28" s="136">
        <f>SUMPRODUCT('[1]表三之二（需明确收支对象级次的录入表）'!E$7:E$80*(LEFT('[1]表三之二（需明确收支对象级次的录入表）'!$B$7:$B$80,LEN($A28))=$A28))+SUMPRODUCT('[1]表三之三（其它收支录入表）'!E$6:E$52*(LEFT('[1]表三之三（其它收支录入表）'!$B$6:$B$52,LEN($A28))=$A28))</f>
        <v>200</v>
      </c>
      <c r="E28" s="137">
        <f>SUMPRODUCT('[1]表三之二（需明确收支对象级次的录入表）'!$I$7:$I$80*(LEFT('[1]表三之二（需明确收支对象级次的录入表）'!$B$7:$B$80,LEN($A28))=$A28))+SUMPRODUCT('[1]表三之三（其它收支录入表）'!F$6:F$52*(LEFT('[1]表三之三（其它收支录入表）'!$B$6:$B$52,LEN($A28))=$A28))</f>
        <v>200</v>
      </c>
      <c r="F28" s="130">
        <f t="shared" si="0"/>
        <v>1</v>
      </c>
      <c r="G28" s="130">
        <f t="shared" si="1"/>
        <v>1</v>
      </c>
      <c r="H28" s="131"/>
      <c r="I28" s="126"/>
      <c r="J28" s="143"/>
      <c r="K28" s="144"/>
      <c r="L28" s="144"/>
      <c r="M28" s="145"/>
      <c r="N28" s="145"/>
    </row>
    <row r="29" s="102" customFormat="1" ht="16.5" customHeight="1" spans="1:14">
      <c r="A29" s="131" t="s">
        <v>147</v>
      </c>
      <c r="B29" s="132" t="s">
        <v>148</v>
      </c>
      <c r="C29" s="136">
        <f>SUMPRODUCT('[1]表三之二（需明确收支对象级次的录入表）'!D$7:D$80*(LEFT('[1]表三之二（需明确收支对象级次的录入表）'!$B$7:$B$80,LEN($A29))=$A29))+SUMPRODUCT('[1]表三之三（其它收支录入表）'!D$6:D$52*(LEFT('[1]表三之三（其它收支录入表）'!$B$6:$B$52,LEN($A29))=$A29))</f>
        <v>0</v>
      </c>
      <c r="D29" s="136">
        <f>SUMPRODUCT('[1]表三之二（需明确收支对象级次的录入表）'!E$7:E$80*(LEFT('[1]表三之二（需明确收支对象级次的录入表）'!$B$7:$B$80,LEN($A29))=$A29))+SUMPRODUCT('[1]表三之三（其它收支录入表）'!E$6:E$52*(LEFT('[1]表三之三（其它收支录入表）'!$B$6:$B$52,LEN($A29))=$A29))</f>
        <v>0</v>
      </c>
      <c r="E29" s="137">
        <f>SUMPRODUCT('[1]表三之二（需明确收支对象级次的录入表）'!$I$7:$I$80*(LEFT('[1]表三之二（需明确收支对象级次的录入表）'!$B$7:$B$80,LEN($A29))=$A29))+SUMPRODUCT('[1]表三之三（其它收支录入表）'!F$6:F$52*(LEFT('[1]表三之三（其它收支录入表）'!$B$6:$B$52,LEN($A29))=$A29))</f>
        <v>0</v>
      </c>
      <c r="F29" s="130" t="str">
        <f t="shared" si="0"/>
        <v/>
      </c>
      <c r="G29" s="130" t="str">
        <f t="shared" si="1"/>
        <v/>
      </c>
      <c r="H29" s="131"/>
      <c r="I29" s="126"/>
      <c r="J29" s="143"/>
      <c r="K29" s="144"/>
      <c r="L29" s="144"/>
      <c r="M29" s="145"/>
      <c r="N29" s="145"/>
    </row>
    <row r="30" s="102" customFormat="1" ht="16.5" customHeight="1" spans="1:14">
      <c r="A30" s="131" t="s">
        <v>149</v>
      </c>
      <c r="B30" s="132" t="s">
        <v>150</v>
      </c>
      <c r="C30" s="136">
        <f>SUMPRODUCT('[1]表三之二（需明确收支对象级次的录入表）'!D$7:D$80*(LEFT('[1]表三之二（需明确收支对象级次的录入表）'!$B$7:$B$80,LEN($A30))=$A30))+SUMPRODUCT('[1]表三之三（其它收支录入表）'!D$6:D$52*(LEFT('[1]表三之三（其它收支录入表）'!$B$6:$B$52,LEN($A30))=$A30))</f>
        <v>9367</v>
      </c>
      <c r="D30" s="136">
        <f>SUMPRODUCT('[1]表三之二（需明确收支对象级次的录入表）'!E$7:E$80*(LEFT('[1]表三之二（需明确收支对象级次的录入表）'!$B$7:$B$80,LEN($A30))=$A30))+SUMPRODUCT('[1]表三之三（其它收支录入表）'!E$6:E$52*(LEFT('[1]表三之三（其它收支录入表）'!$B$6:$B$52,LEN($A30))=$A30))</f>
        <v>16420</v>
      </c>
      <c r="E30" s="137">
        <f>SUMPRODUCT('[1]表三之二（需明确收支对象级次的录入表）'!$I$7:$I$80*(LEFT('[1]表三之二（需明确收支对象级次的录入表）'!$B$7:$B$80,LEN($A30))=$A30))+SUMPRODUCT('[1]表三之三（其它收支录入表）'!F$6:F$52*(LEFT('[1]表三之三（其它收支录入表）'!$B$6:$B$52,LEN($A30))=$A30))</f>
        <v>11355</v>
      </c>
      <c r="F30" s="130">
        <f t="shared" si="0"/>
        <v>1.21223444005551</v>
      </c>
      <c r="G30" s="130">
        <f t="shared" si="1"/>
        <v>0.691534713763703</v>
      </c>
      <c r="H30" s="131"/>
      <c r="I30" s="146"/>
      <c r="J30" s="143"/>
      <c r="K30" s="144"/>
      <c r="L30" s="144"/>
      <c r="M30" s="145"/>
      <c r="N30" s="145"/>
    </row>
    <row r="31" s="102" customFormat="1" ht="16.5" customHeight="1" spans="1:14">
      <c r="A31" s="131" t="s">
        <v>151</v>
      </c>
      <c r="B31" s="132" t="s">
        <v>152</v>
      </c>
      <c r="C31" s="136">
        <f>SUMPRODUCT('[1]表三之二（需明确收支对象级次的录入表）'!D$7:D$80*(LEFT('[1]表三之二（需明确收支对象级次的录入表）'!$B$7:$B$80,LEN($A31))=$A31))+SUMPRODUCT('[1]表三之三（其它收支录入表）'!D$6:D$52*(LEFT('[1]表三之三（其它收支录入表）'!$B$6:$B$52,LEN($A31))=$A31))</f>
        <v>0</v>
      </c>
      <c r="D31" s="136">
        <f>SUMPRODUCT('[1]表三之二（需明确收支对象级次的录入表）'!E$7:E$80*(LEFT('[1]表三之二（需明确收支对象级次的录入表）'!$B$7:$B$80,LEN($A31))=$A31))+SUMPRODUCT('[1]表三之三（其它收支录入表）'!E$6:E$52*(LEFT('[1]表三之三（其它收支录入表）'!$B$6:$B$52,LEN($A31))=$A31))</f>
        <v>0</v>
      </c>
      <c r="E31" s="137">
        <f>SUMPRODUCT('[1]表三之二（需明确收支对象级次的录入表）'!$I$7:$I$80*(LEFT('[1]表三之二（需明确收支对象级次的录入表）'!$B$7:$B$80,LEN($A31))=$A31))+SUMPRODUCT('[1]表三之三（其它收支录入表）'!F$6:F$52*(LEFT('[1]表三之三（其它收支录入表）'!$B$6:$B$52,LEN($A31))=$A31))</f>
        <v>0</v>
      </c>
      <c r="F31" s="130" t="str">
        <f t="shared" si="0"/>
        <v/>
      </c>
      <c r="G31" s="130" t="str">
        <f t="shared" si="1"/>
        <v/>
      </c>
      <c r="H31" s="131"/>
      <c r="I31" s="126"/>
      <c r="J31" s="143"/>
      <c r="K31" s="144"/>
      <c r="L31" s="144"/>
      <c r="M31" s="145"/>
      <c r="N31" s="145"/>
    </row>
    <row r="32" s="102" customFormat="1" ht="16.5" customHeight="1" spans="1:14">
      <c r="A32" s="131" t="s">
        <v>153</v>
      </c>
      <c r="B32" s="132" t="s">
        <v>154</v>
      </c>
      <c r="C32" s="136">
        <f>SUMPRODUCT('[1]表三之二（需明确收支对象级次的录入表）'!D$7:D$80*(LEFT('[1]表三之二（需明确收支对象级次的录入表）'!$B$7:$B$80,LEN($A32))=$A32))+SUMPRODUCT('[1]表三之三（其它收支录入表）'!D$6:D$52*(LEFT('[1]表三之三（其它收支录入表）'!$B$6:$B$52,LEN($A32))=$A32))</f>
        <v>0</v>
      </c>
      <c r="D32" s="136">
        <f>SUMPRODUCT('[1]表三之二（需明确收支对象级次的录入表）'!E$7:E$80*(LEFT('[1]表三之二（需明确收支对象级次的录入表）'!$B$7:$B$80,LEN($A32))=$A32))+SUMPRODUCT('[1]表三之三（其它收支录入表）'!E$6:E$52*(LEFT('[1]表三之三（其它收支录入表）'!$B$6:$B$52,LEN($A32))=$A32))</f>
        <v>0</v>
      </c>
      <c r="E32" s="137">
        <f>SUMPRODUCT('[1]表三之二（需明确收支对象级次的录入表）'!$I$7:$I$80*(LEFT('[1]表三之二（需明确收支对象级次的录入表）'!$B$7:$B$80,LEN($A32))=$A32))+SUMPRODUCT('[1]表三之三（其它收支录入表）'!F$6:F$52*(LEFT('[1]表三之三（其它收支录入表）'!$B$6:$B$52,LEN($A32))=$A32))</f>
        <v>0</v>
      </c>
      <c r="F32" s="130" t="str">
        <f t="shared" si="0"/>
        <v/>
      </c>
      <c r="G32" s="130" t="str">
        <f t="shared" si="1"/>
        <v/>
      </c>
      <c r="H32" s="131"/>
      <c r="I32" s="126"/>
      <c r="J32" s="143"/>
      <c r="K32" s="144"/>
      <c r="L32" s="144"/>
      <c r="M32" s="145"/>
      <c r="N32" s="145"/>
    </row>
    <row r="33" s="102" customFormat="1" ht="16.5" customHeight="1" spans="1:14">
      <c r="A33" s="131" t="s">
        <v>155</v>
      </c>
      <c r="B33" s="132" t="s">
        <v>156</v>
      </c>
      <c r="C33" s="136">
        <f>SUMPRODUCT('[1]表三之二（需明确收支对象级次的录入表）'!D$7:D$80*(LEFT('[1]表三之二（需明确收支对象级次的录入表）'!$B$7:$B$80,LEN($A33))=$A33))+SUMPRODUCT('[1]表三之三（其它收支录入表）'!D$6:D$52*(LEFT('[1]表三之三（其它收支录入表）'!$B$6:$B$52,LEN($A33))=$A33))</f>
        <v>0</v>
      </c>
      <c r="D33" s="136">
        <f>SUMPRODUCT('[1]表三之二（需明确收支对象级次的录入表）'!E$7:E$80*(LEFT('[1]表三之二（需明确收支对象级次的录入表）'!$B$7:$B$80,LEN($A33))=$A33))+SUMPRODUCT('[1]表三之三（其它收支录入表）'!E$6:E$52*(LEFT('[1]表三之三（其它收支录入表）'!$B$6:$B$52,LEN($A33))=$A33))</f>
        <v>0</v>
      </c>
      <c r="E33" s="137">
        <f>SUMPRODUCT('[1]表三之二（需明确收支对象级次的录入表）'!$I$7:$I$80*(LEFT('[1]表三之二（需明确收支对象级次的录入表）'!$B$7:$B$80,LEN($A33))=$A33))+SUMPRODUCT('[1]表三之三（其它收支录入表）'!F$6:F$52*(LEFT('[1]表三之三（其它收支录入表）'!$B$6:$B$52,LEN($A33))=$A33))</f>
        <v>0</v>
      </c>
      <c r="F33" s="130" t="str">
        <f t="shared" si="0"/>
        <v/>
      </c>
      <c r="G33" s="130" t="str">
        <f t="shared" si="1"/>
        <v/>
      </c>
      <c r="H33" s="131"/>
      <c r="I33" s="126"/>
      <c r="J33" s="143"/>
      <c r="K33" s="144"/>
      <c r="L33" s="144"/>
      <c r="M33" s="145"/>
      <c r="N33" s="145"/>
    </row>
    <row r="34" s="102" customFormat="1" ht="16.5" customHeight="1" spans="1:14">
      <c r="A34" s="131" t="s">
        <v>157</v>
      </c>
      <c r="B34" s="132" t="s">
        <v>158</v>
      </c>
      <c r="C34" s="136">
        <f>SUMPRODUCT('[1]表三之二（需明确收支对象级次的录入表）'!D$7:D$80*(LEFT('[1]表三之二（需明确收支对象级次的录入表）'!$B$7:$B$80,LEN($A34))=$A34))+SUMPRODUCT('[1]表三之三（其它收支录入表）'!D$6:D$52*(LEFT('[1]表三之三（其它收支录入表）'!$B$6:$B$52,LEN($A34))=$A34))</f>
        <v>1730</v>
      </c>
      <c r="D34" s="136">
        <f>SUMPRODUCT('[1]表三之二（需明确收支对象级次的录入表）'!E$7:E$80*(LEFT('[1]表三之二（需明确收支对象级次的录入表）'!$B$7:$B$80,LEN($A34))=$A34))+SUMPRODUCT('[1]表三之三（其它收支录入表）'!E$6:E$52*(LEFT('[1]表三之三（其它收支录入表）'!$B$6:$B$52,LEN($A34))=$A34))</f>
        <v>2358</v>
      </c>
      <c r="E34" s="137">
        <f>SUMPRODUCT('[1]表三之二（需明确收支对象级次的录入表）'!$I$7:$I$80*(LEFT('[1]表三之二（需明确收支对象级次的录入表）'!$B$7:$B$80,LEN($A34))=$A34))+SUMPRODUCT('[1]表三之三（其它收支录入表）'!F$6:F$52*(LEFT('[1]表三之三（其它收支录入表）'!$B$6:$B$52,LEN($A34))=$A34))</f>
        <v>2157</v>
      </c>
      <c r="F34" s="130">
        <f t="shared" si="0"/>
        <v>1.24682080924855</v>
      </c>
      <c r="G34" s="130">
        <f t="shared" si="1"/>
        <v>0.914758269720102</v>
      </c>
      <c r="H34" s="131"/>
      <c r="I34" s="126"/>
      <c r="J34" s="143"/>
      <c r="K34" s="144"/>
      <c r="L34" s="144"/>
      <c r="M34" s="145"/>
      <c r="N34" s="145"/>
    </row>
    <row r="35" s="102" customFormat="1" ht="16.5" customHeight="1" spans="1:14">
      <c r="A35" s="131" t="s">
        <v>159</v>
      </c>
      <c r="B35" s="132" t="s">
        <v>160</v>
      </c>
      <c r="C35" s="136">
        <f>SUMPRODUCT('[1]表三之二（需明确收支对象级次的录入表）'!D$7:D$80*(LEFT('[1]表三之二（需明确收支对象级次的录入表）'!$B$7:$B$80,LEN($A35))=$A35))+SUMPRODUCT('[1]表三之三（其它收支录入表）'!D$6:D$52*(LEFT('[1]表三之三（其它收支录入表）'!$B$6:$B$52,LEN($A35))=$A35))</f>
        <v>47830</v>
      </c>
      <c r="D35" s="136">
        <f>SUMPRODUCT('[1]表三之二（需明确收支对象级次的录入表）'!E$7:E$80*(LEFT('[1]表三之二（需明确收支对象级次的录入表）'!$B$7:$B$80,LEN($A35))=$A35))+SUMPRODUCT('[1]表三之三（其它收支录入表）'!E$6:E$52*(LEFT('[1]表三之三（其它收支录入表）'!$B$6:$B$52,LEN($A35))=$A35))</f>
        <v>60078</v>
      </c>
      <c r="E35" s="137">
        <f>SUMPRODUCT('[1]表三之二（需明确收支对象级次的录入表）'!$I$7:$I$80*(LEFT('[1]表三之二（需明确收支对象级次的录入表）'!$B$7:$B$80,LEN($A35))=$A35))+SUMPRODUCT('[1]表三之三（其它收支录入表）'!F$6:F$52*(LEFT('[1]表三之三（其它收支录入表）'!$B$6:$B$52,LEN($A35))=$A35))</f>
        <v>49280</v>
      </c>
      <c r="F35" s="130">
        <f t="shared" si="0"/>
        <v>1.03031570144261</v>
      </c>
      <c r="G35" s="130">
        <f t="shared" si="1"/>
        <v>0.820266986251207</v>
      </c>
      <c r="H35" s="131"/>
      <c r="I35" s="126"/>
      <c r="J35" s="143"/>
      <c r="K35" s="144"/>
      <c r="L35" s="144"/>
      <c r="M35" s="145"/>
      <c r="N35" s="145"/>
    </row>
    <row r="36" s="102" customFormat="1" ht="16.5" customHeight="1" spans="1:14">
      <c r="A36" s="131" t="s">
        <v>161</v>
      </c>
      <c r="B36" s="132" t="s">
        <v>162</v>
      </c>
      <c r="C36" s="136">
        <f>SUMPRODUCT('[1]表三之二（需明确收支对象级次的录入表）'!D$7:D$80*(LEFT('[1]表三之二（需明确收支对象级次的录入表）'!$B$7:$B$80,LEN($A36))=$A36))+SUMPRODUCT('[1]表三之三（其它收支录入表）'!D$6:D$52*(LEFT('[1]表三之三（其它收支录入表）'!$B$6:$B$52,LEN($A36))=$A36))</f>
        <v>20</v>
      </c>
      <c r="D36" s="136">
        <f>SUMPRODUCT('[1]表三之二（需明确收支对象级次的录入表）'!E$7:E$80*(LEFT('[1]表三之二（需明确收支对象级次的录入表）'!$B$7:$B$80,LEN($A36))=$A36))+SUMPRODUCT('[1]表三之三（其它收支录入表）'!E$6:E$52*(LEFT('[1]表三之三（其它收支录入表）'!$B$6:$B$52,LEN($A36))=$A36))</f>
        <v>20</v>
      </c>
      <c r="E36" s="137">
        <f>SUMPRODUCT('[1]表三之二（需明确收支对象级次的录入表）'!$I$7:$I$80*(LEFT('[1]表三之二（需明确收支对象级次的录入表）'!$B$7:$B$80,LEN($A36))=$A36))+SUMPRODUCT('[1]表三之三（其它收支录入表）'!F$6:F$52*(LEFT('[1]表三之三（其它收支录入表）'!$B$6:$B$52,LEN($A36))=$A36))</f>
        <v>0</v>
      </c>
      <c r="F36" s="130">
        <f t="shared" si="0"/>
        <v>0</v>
      </c>
      <c r="G36" s="130">
        <f t="shared" si="1"/>
        <v>0</v>
      </c>
      <c r="H36" s="131"/>
      <c r="I36" s="126"/>
      <c r="J36" s="143"/>
      <c r="K36" s="144"/>
      <c r="L36" s="144"/>
      <c r="M36" s="145"/>
      <c r="N36" s="145"/>
    </row>
    <row r="37" s="102" customFormat="1" ht="16.5" customHeight="1" spans="1:14">
      <c r="A37" s="131" t="s">
        <v>163</v>
      </c>
      <c r="B37" s="132" t="s">
        <v>164</v>
      </c>
      <c r="C37" s="136">
        <f>SUMPRODUCT('[1]表三之二（需明确收支对象级次的录入表）'!D$7:D$80*(LEFT('[1]表三之二（需明确收支对象级次的录入表）'!$B$7:$B$80,LEN($A37))=$A37))+SUMPRODUCT('[1]表三之三（其它收支录入表）'!D$6:D$52*(LEFT('[1]表三之三（其它收支录入表）'!$B$6:$B$52,LEN($A37))=$A37))</f>
        <v>494</v>
      </c>
      <c r="D37" s="136">
        <f>SUMPRODUCT('[1]表三之二（需明确收支对象级次的录入表）'!E$7:E$80*(LEFT('[1]表三之二（需明确收支对象级次的录入表）'!$B$7:$B$80,LEN($A37))=$A37))+SUMPRODUCT('[1]表三之三（其它收支录入表）'!E$6:E$52*(LEFT('[1]表三之三（其它收支录入表）'!$B$6:$B$52,LEN($A37))=$A37))</f>
        <v>1144</v>
      </c>
      <c r="E37" s="137">
        <f>SUMPRODUCT('[1]表三之二（需明确收支对象级次的录入表）'!$I$7:$I$80*(LEFT('[1]表三之二（需明确收支对象级次的录入表）'!$B$7:$B$80,LEN($A37))=$A37))+SUMPRODUCT('[1]表三之三（其它收支录入表）'!F$6:F$52*(LEFT('[1]表三之三（其它收支录入表）'!$B$6:$B$52,LEN($A37))=$A37))</f>
        <v>565</v>
      </c>
      <c r="F37" s="130">
        <f t="shared" si="0"/>
        <v>1.14372469635628</v>
      </c>
      <c r="G37" s="130">
        <f t="shared" si="1"/>
        <v>0.493881118881119</v>
      </c>
      <c r="H37" s="131"/>
      <c r="I37" s="126"/>
      <c r="J37" s="143"/>
      <c r="K37" s="144"/>
      <c r="L37" s="144"/>
      <c r="M37" s="145"/>
      <c r="N37" s="145"/>
    </row>
    <row r="38" s="102" customFormat="1" ht="16.5" customHeight="1" spans="1:14">
      <c r="A38" s="131" t="s">
        <v>165</v>
      </c>
      <c r="B38" s="132" t="s">
        <v>166</v>
      </c>
      <c r="C38" s="136">
        <f>SUMPRODUCT('[1]表三之二（需明确收支对象级次的录入表）'!D$7:D$80*(LEFT('[1]表三之二（需明确收支对象级次的录入表）'!$B$7:$B$80,LEN($A38))=$A38))+SUMPRODUCT('[1]表三之三（其它收支录入表）'!D$6:D$52*(LEFT('[1]表三之三（其它收支录入表）'!$B$6:$B$52,LEN($A38))=$A38))</f>
        <v>20840</v>
      </c>
      <c r="D38" s="136">
        <f>SUMPRODUCT('[1]表三之二（需明确收支对象级次的录入表）'!E$7:E$80*(LEFT('[1]表三之二（需明确收支对象级次的录入表）'!$B$7:$B$80,LEN($A38))=$A38))+SUMPRODUCT('[1]表三之三（其它收支录入表）'!E$6:E$52*(LEFT('[1]表三之三（其它收支录入表）'!$B$6:$B$52,LEN($A38))=$A38))</f>
        <v>31414</v>
      </c>
      <c r="E38" s="137">
        <f>SUMPRODUCT('[1]表三之二（需明确收支对象级次的录入表）'!$I$7:$I$80*(LEFT('[1]表三之二（需明确收支对象级次的录入表）'!$B$7:$B$80,LEN($A38))=$A38))+SUMPRODUCT('[1]表三之三（其它收支录入表）'!F$6:F$52*(LEFT('[1]表三之三（其它收支录入表）'!$B$6:$B$52,LEN($A38))=$A38))</f>
        <v>24617</v>
      </c>
      <c r="F38" s="130">
        <f t="shared" si="0"/>
        <v>1.18123800383877</v>
      </c>
      <c r="G38" s="130">
        <f t="shared" si="1"/>
        <v>0.783631501878143</v>
      </c>
      <c r="H38" s="131"/>
      <c r="I38" s="126"/>
      <c r="J38" s="143"/>
      <c r="K38" s="144"/>
      <c r="L38" s="144"/>
      <c r="M38" s="145"/>
      <c r="N38" s="145"/>
    </row>
    <row r="39" s="102" customFormat="1" ht="16.5" customHeight="1" spans="1:14">
      <c r="A39" s="131" t="s">
        <v>167</v>
      </c>
      <c r="B39" s="132" t="s">
        <v>168</v>
      </c>
      <c r="C39" s="136">
        <f>SUMPRODUCT('[1]表三之二（需明确收支对象级次的录入表）'!D$7:D$80*(LEFT('[1]表三之二（需明确收支对象级次的录入表）'!$B$7:$B$80,LEN($A39))=$A39))+SUMPRODUCT('[1]表三之三（其它收支录入表）'!D$6:D$52*(LEFT('[1]表三之三（其它收支录入表）'!$B$6:$B$52,LEN($A39))=$A39))</f>
        <v>11588</v>
      </c>
      <c r="D39" s="136">
        <f>SUMPRODUCT('[1]表三之二（需明确收支对象级次的录入表）'!E$7:E$80*(LEFT('[1]表三之二（需明确收支对象级次的录入表）'!$B$7:$B$80,LEN($A39))=$A39))+SUMPRODUCT('[1]表三之三（其它收支录入表）'!E$6:E$52*(LEFT('[1]表三之三（其它收支录入表）'!$B$6:$B$52,LEN($A39))=$A39))</f>
        <v>18865</v>
      </c>
      <c r="E39" s="137">
        <f>SUMPRODUCT('[1]表三之二（需明确收支对象级次的录入表）'!$I$7:$I$80*(LEFT('[1]表三之二（需明确收支对象级次的录入表）'!$B$7:$B$80,LEN($A39))=$A39))+SUMPRODUCT('[1]表三之三（其它收支录入表）'!F$6:F$52*(LEFT('[1]表三之三（其它收支录入表）'!$B$6:$B$52,LEN($A39))=$A39))</f>
        <v>12282</v>
      </c>
      <c r="F39" s="130">
        <f t="shared" si="0"/>
        <v>1.05988954090438</v>
      </c>
      <c r="G39" s="130">
        <f t="shared" si="1"/>
        <v>0.651046912271402</v>
      </c>
      <c r="H39" s="131"/>
      <c r="I39" s="126"/>
      <c r="J39" s="143"/>
      <c r="K39" s="144"/>
      <c r="L39" s="144"/>
      <c r="M39" s="145"/>
      <c r="N39" s="145"/>
    </row>
    <row r="40" s="102" customFormat="1" ht="16.5" customHeight="1" spans="1:14">
      <c r="A40" s="131" t="s">
        <v>169</v>
      </c>
      <c r="B40" s="132" t="s">
        <v>170</v>
      </c>
      <c r="C40" s="136">
        <f>SUMPRODUCT('[1]表三之二（需明确收支对象级次的录入表）'!D$7:D$80*(LEFT('[1]表三之二（需明确收支对象级次的录入表）'!$B$7:$B$80,LEN($A40))=$A40))+SUMPRODUCT('[1]表三之三（其它收支录入表）'!D$6:D$52*(LEFT('[1]表三之三（其它收支录入表）'!$B$6:$B$52,LEN($A40))=$A40))</f>
        <v>692</v>
      </c>
      <c r="D40" s="136">
        <f>SUMPRODUCT('[1]表三之二（需明确收支对象级次的录入表）'!E$7:E$80*(LEFT('[1]表三之二（需明确收支对象级次的录入表）'!$B$7:$B$80,LEN($A40))=$A40))+SUMPRODUCT('[1]表三之三（其它收支录入表）'!E$6:E$52*(LEFT('[1]表三之三（其它收支录入表）'!$B$6:$B$52,LEN($A40))=$A40))</f>
        <v>3352</v>
      </c>
      <c r="E40" s="137">
        <f>SUMPRODUCT('[1]表三之二（需明确收支对象级次的录入表）'!$I$7:$I$80*(LEFT('[1]表三之二（需明确收支对象级次的录入表）'!$B$7:$B$80,LEN($A40))=$A40))+SUMPRODUCT('[1]表三之三（其它收支录入表）'!F$6:F$52*(LEFT('[1]表三之三（其它收支录入表）'!$B$6:$B$52,LEN($A40))=$A40))</f>
        <v>0</v>
      </c>
      <c r="F40" s="130">
        <f t="shared" si="0"/>
        <v>0</v>
      </c>
      <c r="G40" s="130">
        <f t="shared" si="1"/>
        <v>0</v>
      </c>
      <c r="H40" s="131"/>
      <c r="I40" s="126"/>
      <c r="J40" s="143"/>
      <c r="K40" s="144"/>
      <c r="L40" s="144"/>
      <c r="M40" s="145"/>
      <c r="N40" s="145"/>
    </row>
    <row r="41" s="102" customFormat="1" ht="16.5" customHeight="1" spans="1:14">
      <c r="A41" s="131" t="s">
        <v>171</v>
      </c>
      <c r="B41" s="132" t="s">
        <v>172</v>
      </c>
      <c r="C41" s="136">
        <f>SUMPRODUCT('[1]表三之二（需明确收支对象级次的录入表）'!D$7:D$80*(LEFT('[1]表三之二（需明确收支对象级次的录入表）'!$B$7:$B$80,LEN($A41))=$A41))+SUMPRODUCT('[1]表三之三（其它收支录入表）'!D$6:D$52*(LEFT('[1]表三之三（其它收支录入表）'!$B$6:$B$52,LEN($A41))=$A41))</f>
        <v>0</v>
      </c>
      <c r="D41" s="136">
        <f>SUMPRODUCT('[1]表三之二（需明确收支对象级次的录入表）'!E$7:E$80*(LEFT('[1]表三之二（需明确收支对象级次的录入表）'!$B$7:$B$80,LEN($A41))=$A41))+SUMPRODUCT('[1]表三之三（其它收支录入表）'!E$6:E$52*(LEFT('[1]表三之三（其它收支录入表）'!$B$6:$B$52,LEN($A41))=$A41))</f>
        <v>0</v>
      </c>
      <c r="E41" s="137">
        <f>SUMPRODUCT('[1]表三之二（需明确收支对象级次的录入表）'!$I$7:$I$80*(LEFT('[1]表三之二（需明确收支对象级次的录入表）'!$B$7:$B$80,LEN($A41))=$A41))+SUMPRODUCT('[1]表三之三（其它收支录入表）'!F$6:F$52*(LEFT('[1]表三之三（其它收支录入表）'!$B$6:$B$52,LEN($A41))=$A41))</f>
        <v>0</v>
      </c>
      <c r="F41" s="130" t="str">
        <f t="shared" si="0"/>
        <v/>
      </c>
      <c r="G41" s="130" t="str">
        <f t="shared" si="1"/>
        <v/>
      </c>
      <c r="H41" s="131"/>
      <c r="I41" s="126"/>
      <c r="J41" s="143"/>
      <c r="K41" s="144"/>
      <c r="L41" s="144"/>
      <c r="M41" s="145"/>
      <c r="N41" s="145"/>
    </row>
    <row r="42" s="102" customFormat="1" ht="16.5" customHeight="1" spans="1:14">
      <c r="A42" s="131" t="s">
        <v>173</v>
      </c>
      <c r="B42" s="132" t="s">
        <v>174</v>
      </c>
      <c r="C42" s="136">
        <f>SUMPRODUCT('[1]表三之二（需明确收支对象级次的录入表）'!D$7:D$80*(LEFT('[1]表三之二（需明确收支对象级次的录入表）'!$B$7:$B$80,LEN($A42))=$A42))+SUMPRODUCT('[1]表三之三（其它收支录入表）'!D$6:D$52*(LEFT('[1]表三之三（其它收支录入表）'!$B$6:$B$52,LEN($A42))=$A42))</f>
        <v>32590</v>
      </c>
      <c r="D42" s="136">
        <f>SUMPRODUCT('[1]表三之二（需明确收支对象级次的录入表）'!E$7:E$80*(LEFT('[1]表三之二（需明确收支对象级次的录入表）'!$B$7:$B$80,LEN($A42))=$A42))+SUMPRODUCT('[1]表三之三（其它收支录入表）'!E$6:E$52*(LEFT('[1]表三之三（其它收支录入表）'!$B$6:$B$52,LEN($A42))=$A42))</f>
        <v>64906</v>
      </c>
      <c r="E42" s="137">
        <f>SUMPRODUCT('[1]表三之二（需明确收支对象级次的录入表）'!$I$7:$I$80*(LEFT('[1]表三之二（需明确收支对象级次的录入表）'!$B$7:$B$80,LEN($A42))=$A42))+SUMPRODUCT('[1]表三之三（其它收支录入表）'!F$6:F$52*(LEFT('[1]表三之三（其它收支录入表）'!$B$6:$B$52,LEN($A42))=$A42))</f>
        <v>24787</v>
      </c>
      <c r="F42" s="130">
        <f t="shared" si="0"/>
        <v>0.760570727216938</v>
      </c>
      <c r="G42" s="130">
        <f t="shared" si="1"/>
        <v>0.381890734292669</v>
      </c>
      <c r="H42" s="131"/>
      <c r="I42" s="126"/>
      <c r="J42" s="143"/>
      <c r="K42" s="144"/>
      <c r="L42" s="144"/>
      <c r="M42" s="145"/>
      <c r="N42" s="145"/>
    </row>
    <row r="43" s="102" customFormat="1" ht="16.5" customHeight="1" spans="1:14">
      <c r="A43" s="131" t="s">
        <v>175</v>
      </c>
      <c r="B43" s="132" t="s">
        <v>176</v>
      </c>
      <c r="C43" s="136">
        <f>SUMPRODUCT('[1]表三之二（需明确收支对象级次的录入表）'!D$7:D$80*(LEFT('[1]表三之二（需明确收支对象级次的录入表）'!$B$7:$B$80,LEN($A43))=$A43))+SUMPRODUCT('[1]表三之三（其它收支录入表）'!D$6:D$52*(LEFT('[1]表三之三（其它收支录入表）'!$B$6:$B$52,LEN($A43))=$A43))</f>
        <v>138</v>
      </c>
      <c r="D43" s="136">
        <f>SUMPRODUCT('[1]表三之二（需明确收支对象级次的录入表）'!E$7:E$80*(LEFT('[1]表三之二（需明确收支对象级次的录入表）'!$B$7:$B$80,LEN($A43))=$A43))+SUMPRODUCT('[1]表三之三（其它收支录入表）'!E$6:E$52*(LEFT('[1]表三之三（其它收支录入表）'!$B$6:$B$52,LEN($A43))=$A43))</f>
        <v>3321</v>
      </c>
      <c r="E43" s="137">
        <f>SUMPRODUCT('[1]表三之二（需明确收支对象级次的录入表）'!$I$7:$I$80*(LEFT('[1]表三之二（需明确收支对象级次的录入表）'!$B$7:$B$80,LEN($A43))=$A43))+SUMPRODUCT('[1]表三之三（其它收支录入表）'!F$6:F$52*(LEFT('[1]表三之三（其它收支录入表）'!$B$6:$B$52,LEN($A43))=$A43))</f>
        <v>47</v>
      </c>
      <c r="F43" s="130">
        <f t="shared" si="0"/>
        <v>0.340579710144928</v>
      </c>
      <c r="G43" s="130">
        <f t="shared" si="1"/>
        <v>0.0141523637458597</v>
      </c>
      <c r="H43" s="131"/>
      <c r="I43" s="126"/>
      <c r="J43" s="143"/>
      <c r="K43" s="144"/>
      <c r="L43" s="144"/>
      <c r="M43" s="145"/>
      <c r="N43" s="145"/>
    </row>
    <row r="44" s="102" customFormat="1" ht="16.5" customHeight="1" spans="1:14">
      <c r="A44" s="131" t="s">
        <v>177</v>
      </c>
      <c r="B44" s="132" t="s">
        <v>178</v>
      </c>
      <c r="C44" s="136">
        <f>SUMPRODUCT('[1]表三之二（需明确收支对象级次的录入表）'!D$7:D$80*(LEFT('[1]表三之二（需明确收支对象级次的录入表）'!$B$7:$B$80,LEN($A44))=$A44))+SUMPRODUCT('[1]表三之三（其它收支录入表）'!D$6:D$52*(LEFT('[1]表三之三（其它收支录入表）'!$B$6:$B$52,LEN($A44))=$A44))</f>
        <v>0</v>
      </c>
      <c r="D44" s="136">
        <f>SUMPRODUCT('[1]表三之二（需明确收支对象级次的录入表）'!E$7:E$80*(LEFT('[1]表三之二（需明确收支对象级次的录入表）'!$B$7:$B$80,LEN($A44))=$A44))+SUMPRODUCT('[1]表三之三（其它收支录入表）'!E$6:E$52*(LEFT('[1]表三之三（其它收支录入表）'!$B$6:$B$52,LEN($A44))=$A44))</f>
        <v>0</v>
      </c>
      <c r="E44" s="137">
        <f>SUMPRODUCT('[1]表三之二（需明确收支对象级次的录入表）'!$I$7:$I$80*(LEFT('[1]表三之二（需明确收支对象级次的录入表）'!$B$7:$B$80,LEN($A44))=$A44))+SUMPRODUCT('[1]表三之三（其它收支录入表）'!F$6:F$52*(LEFT('[1]表三之三（其它收支录入表）'!$B$6:$B$52,LEN($A44))=$A44))</f>
        <v>0</v>
      </c>
      <c r="F44" s="130" t="str">
        <f t="shared" si="0"/>
        <v/>
      </c>
      <c r="G44" s="130" t="str">
        <f t="shared" si="1"/>
        <v/>
      </c>
      <c r="H44" s="131"/>
      <c r="I44" s="126"/>
      <c r="J44" s="143"/>
      <c r="K44" s="144"/>
      <c r="L44" s="144"/>
      <c r="M44" s="145"/>
      <c r="N44" s="145"/>
    </row>
    <row r="45" s="102" customFormat="1" ht="16.5" customHeight="1" spans="1:14">
      <c r="A45" s="131" t="s">
        <v>179</v>
      </c>
      <c r="B45" s="132" t="s">
        <v>180</v>
      </c>
      <c r="C45" s="136">
        <f>SUMPRODUCT('[1]表三之二（需明确收支对象级次的录入表）'!D$7:D$80*(LEFT('[1]表三之二（需明确收支对象级次的录入表）'!$B$7:$B$80,LEN($A45))=$A45))+SUMPRODUCT('[1]表三之三（其它收支录入表）'!D$6:D$52*(LEFT('[1]表三之三（其它收支录入表）'!$B$6:$B$52,LEN($A45))=$A45))</f>
        <v>0</v>
      </c>
      <c r="D45" s="136">
        <f>SUMPRODUCT('[1]表三之二（需明确收支对象级次的录入表）'!E$7:E$80*(LEFT('[1]表三之二（需明确收支对象级次的录入表）'!$B$7:$B$80,LEN($A45))=$A45))+SUMPRODUCT('[1]表三之三（其它收支录入表）'!E$6:E$52*(LEFT('[1]表三之三（其它收支录入表）'!$B$6:$B$52,LEN($A45))=$A45))</f>
        <v>0</v>
      </c>
      <c r="E45" s="137">
        <f>SUMPRODUCT('[1]表三之二（需明确收支对象级次的录入表）'!$I$7:$I$80*(LEFT('[1]表三之二（需明确收支对象级次的录入表）'!$B$7:$B$80,LEN($A45))=$A45))+SUMPRODUCT('[1]表三之三（其它收支录入表）'!F$6:F$52*(LEFT('[1]表三之三（其它收支录入表）'!$B$6:$B$52,LEN($A45))=$A45))</f>
        <v>0</v>
      </c>
      <c r="F45" s="130" t="str">
        <f t="shared" si="0"/>
        <v/>
      </c>
      <c r="G45" s="130" t="str">
        <f t="shared" si="1"/>
        <v/>
      </c>
      <c r="H45" s="131"/>
      <c r="I45" s="126"/>
      <c r="J45" s="143"/>
      <c r="K45" s="144"/>
      <c r="L45" s="144"/>
      <c r="M45" s="145"/>
      <c r="N45" s="145"/>
    </row>
    <row r="46" s="102" customFormat="1" ht="16.5" customHeight="1" spans="1:14">
      <c r="A46" s="131" t="s">
        <v>181</v>
      </c>
      <c r="B46" s="132" t="s">
        <v>182</v>
      </c>
      <c r="C46" s="136">
        <f>SUMPRODUCT('[1]表三之二（需明确收支对象级次的录入表）'!D$7:D$80*(LEFT('[1]表三之二（需明确收支对象级次的录入表）'!$B$7:$B$80,LEN($A46))=$A46))+SUMPRODUCT('[1]表三之三（其它收支录入表）'!D$6:D$52*(LEFT('[1]表三之三（其它收支录入表）'!$B$6:$B$52,LEN($A46))=$A46))</f>
        <v>0</v>
      </c>
      <c r="D46" s="136">
        <f>SUMPRODUCT('[1]表三之二（需明确收支对象级次的录入表）'!E$7:E$80*(LEFT('[1]表三之二（需明确收支对象级次的录入表）'!$B$7:$B$80,LEN($A46))=$A46))+SUMPRODUCT('[1]表三之三（其它收支录入表）'!E$6:E$52*(LEFT('[1]表三之三（其它收支录入表）'!$B$6:$B$52,LEN($A46))=$A46))</f>
        <v>0</v>
      </c>
      <c r="E46" s="137">
        <f>SUMPRODUCT('[1]表三之二（需明确收支对象级次的录入表）'!$I$7:$I$80*(LEFT('[1]表三之二（需明确收支对象级次的录入表）'!$B$7:$B$80,LEN($A46))=$A46))+SUMPRODUCT('[1]表三之三（其它收支录入表）'!F$6:F$52*(LEFT('[1]表三之三（其它收支录入表）'!$B$6:$B$52,LEN($A46))=$A46))</f>
        <v>0</v>
      </c>
      <c r="F46" s="130" t="str">
        <f t="shared" si="0"/>
        <v/>
      </c>
      <c r="G46" s="130" t="str">
        <f t="shared" si="1"/>
        <v/>
      </c>
      <c r="H46" s="131"/>
      <c r="I46" s="126"/>
      <c r="J46" s="143"/>
      <c r="K46" s="144"/>
      <c r="L46" s="144"/>
      <c r="M46" s="145"/>
      <c r="N46" s="145"/>
    </row>
    <row r="47" s="102" customFormat="1" ht="16.5" customHeight="1" spans="1:14">
      <c r="A47" s="131" t="s">
        <v>183</v>
      </c>
      <c r="B47" s="132" t="s">
        <v>184</v>
      </c>
      <c r="C47" s="136">
        <f>SUMPRODUCT('[1]表三之二（需明确收支对象级次的录入表）'!D$7:D$80*(LEFT('[1]表三之二（需明确收支对象级次的录入表）'!$B$7:$B$80,LEN($A47))=$A47))+SUMPRODUCT('[1]表三之三（其它收支录入表）'!D$6:D$52*(LEFT('[1]表三之三（其它收支录入表）'!$B$6:$B$52,LEN($A47))=$A47))</f>
        <v>0</v>
      </c>
      <c r="D47" s="136">
        <f>SUMPRODUCT('[1]表三之二（需明确收支对象级次的录入表）'!E$7:E$80*(LEFT('[1]表三之二（需明确收支对象级次的录入表）'!$B$7:$B$80,LEN($A47))=$A47))+SUMPRODUCT('[1]表三之三（其它收支录入表）'!E$6:E$52*(LEFT('[1]表三之三（其它收支录入表）'!$B$6:$B$52,LEN($A47))=$A47))</f>
        <v>0</v>
      </c>
      <c r="E47" s="137">
        <f>SUMPRODUCT('[1]表三之二（需明确收支对象级次的录入表）'!$I$7:$I$80*(LEFT('[1]表三之二（需明确收支对象级次的录入表）'!$B$7:$B$80,LEN($A47))=$A47))+SUMPRODUCT('[1]表三之三（其它收支录入表）'!F$6:F$52*(LEFT('[1]表三之三（其它收支录入表）'!$B$6:$B$52,LEN($A47))=$A47))</f>
        <v>0</v>
      </c>
      <c r="F47" s="130" t="str">
        <f t="shared" si="0"/>
        <v/>
      </c>
      <c r="G47" s="130" t="str">
        <f t="shared" si="1"/>
        <v/>
      </c>
      <c r="H47" s="131"/>
      <c r="I47" s="126"/>
      <c r="J47" s="143"/>
      <c r="K47" s="144"/>
      <c r="L47" s="144"/>
      <c r="M47" s="145"/>
      <c r="N47" s="145"/>
    </row>
    <row r="48" s="102" customFormat="1" ht="16.5" customHeight="1" spans="1:14">
      <c r="A48" s="131" t="s">
        <v>185</v>
      </c>
      <c r="B48" s="132" t="s">
        <v>186</v>
      </c>
      <c r="C48" s="136">
        <f>SUMPRODUCT('[1]表三之二（需明确收支对象级次的录入表）'!D$7:D$80*(LEFT('[1]表三之二（需明确收支对象级次的录入表）'!$B$7:$B$80,LEN($A48))=$A48))+SUMPRODUCT('[1]表三之三（其它收支录入表）'!D$6:D$52*(LEFT('[1]表三之三（其它收支录入表）'!$B$6:$B$52,LEN($A48))=$A48))</f>
        <v>0</v>
      </c>
      <c r="D48" s="136">
        <f>SUMPRODUCT('[1]表三之二（需明确收支对象级次的录入表）'!E$7:E$80*(LEFT('[1]表三之二（需明确收支对象级次的录入表）'!$B$7:$B$80,LEN($A48))=$A48))+SUMPRODUCT('[1]表三之三（其它收支录入表）'!E$6:E$52*(LEFT('[1]表三之三（其它收支录入表）'!$B$6:$B$52,LEN($A48))=$A48))</f>
        <v>480</v>
      </c>
      <c r="E48" s="137">
        <f>SUMPRODUCT('[1]表三之二（需明确收支对象级次的录入表）'!$I$7:$I$80*(LEFT('[1]表三之二（需明确收支对象级次的录入表）'!$B$7:$B$80,LEN($A48))=$A48))+SUMPRODUCT('[1]表三之三（其它收支录入表）'!F$6:F$52*(LEFT('[1]表三之三（其它收支录入表）'!$B$6:$B$52,LEN($A48))=$A48))</f>
        <v>153</v>
      </c>
      <c r="F48" s="130" t="str">
        <f t="shared" si="0"/>
        <v/>
      </c>
      <c r="G48" s="130">
        <f t="shared" si="1"/>
        <v>0.31875</v>
      </c>
      <c r="H48" s="131"/>
      <c r="I48" s="126"/>
      <c r="J48" s="143"/>
      <c r="K48" s="144"/>
      <c r="L48" s="144"/>
      <c r="M48" s="145"/>
      <c r="N48" s="145"/>
    </row>
    <row r="49" s="102" customFormat="1" ht="16.5" customHeight="1" spans="1:14">
      <c r="A49" s="131" t="s">
        <v>187</v>
      </c>
      <c r="B49" s="132" t="s">
        <v>188</v>
      </c>
      <c r="C49" s="136">
        <f>SUMPRODUCT('[1]表三之二（需明确收支对象级次的录入表）'!D$7:D$80*(LEFT('[1]表三之二（需明确收支对象级次的录入表）'!$B$7:$B$80,LEN($A49))=$A49))+SUMPRODUCT('[1]表三之三（其它收支录入表）'!D$6:D$52*(LEFT('[1]表三之三（其它收支录入表）'!$B$6:$B$52,LEN($A49))=$A49))</f>
        <v>0</v>
      </c>
      <c r="D49" s="136">
        <f>SUMPRODUCT('[1]表三之二（需明确收支对象级次的录入表）'!E$7:E$80*(LEFT('[1]表三之二（需明确收支对象级次的录入表）'!$B$7:$B$80,LEN($A49))=$A49))+SUMPRODUCT('[1]表三之三（其它收支录入表）'!E$6:E$52*(LEFT('[1]表三之三（其它收支录入表）'!$B$6:$B$52,LEN($A49))=$A49))</f>
        <v>0</v>
      </c>
      <c r="E49" s="137">
        <f>SUMPRODUCT('[1]表三之二（需明确收支对象级次的录入表）'!$I$7:$I$80*(LEFT('[1]表三之二（需明确收支对象级次的录入表）'!$B$7:$B$80,LEN($A49))=$A49))+SUMPRODUCT('[1]表三之三（其它收支录入表）'!F$6:F$52*(LEFT('[1]表三之三（其它收支录入表）'!$B$6:$B$52,LEN($A49))=$A49))</f>
        <v>0</v>
      </c>
      <c r="F49" s="130" t="str">
        <f t="shared" si="0"/>
        <v/>
      </c>
      <c r="G49" s="130" t="str">
        <f t="shared" si="1"/>
        <v/>
      </c>
      <c r="H49" s="131"/>
      <c r="I49" s="126"/>
      <c r="J49" s="143"/>
      <c r="K49" s="144"/>
      <c r="L49" s="144"/>
      <c r="M49" s="145"/>
      <c r="N49" s="145"/>
    </row>
    <row r="50" s="102" customFormat="1" ht="16.5" customHeight="1" spans="1:14">
      <c r="A50" s="131" t="s">
        <v>189</v>
      </c>
      <c r="B50" s="132" t="s">
        <v>190</v>
      </c>
      <c r="C50" s="136">
        <f>SUMPRODUCT('[1]表三之二（需明确收支对象级次的录入表）'!D$7:D$80*(LEFT('[1]表三之二（需明确收支对象级次的录入表）'!$B$7:$B$80,LEN($A50))=$A50))+SUMPRODUCT('[1]表三之三（其它收支录入表）'!D$6:D$52*(LEFT('[1]表三之三（其它收支录入表）'!$B$6:$B$52,LEN($A50))=$A50))</f>
        <v>0</v>
      </c>
      <c r="D50" s="136">
        <f>SUMPRODUCT('[1]表三之二（需明确收支对象级次的录入表）'!E$7:E$80*(LEFT('[1]表三之二（需明确收支对象级次的录入表）'!$B$7:$B$80,LEN($A50))=$A50))+SUMPRODUCT('[1]表三之三（其它收支录入表）'!E$6:E$52*(LEFT('[1]表三之三（其它收支录入表）'!$B$6:$B$52,LEN($A50))=$A50))</f>
        <v>4626</v>
      </c>
      <c r="E50" s="137">
        <f>SUMPRODUCT('[1]表三之二（需明确收支对象级次的录入表）'!$I$7:$I$80*(LEFT('[1]表三之二（需明确收支对象级次的录入表）'!$B$7:$B$80,LEN($A50))=$A50))+SUMPRODUCT('[1]表三之三（其它收支录入表）'!F$6:F$52*(LEFT('[1]表三之三（其它收支录入表）'!$B$6:$B$52,LEN($A50))=$A50))</f>
        <v>0</v>
      </c>
      <c r="F50" s="130" t="str">
        <f t="shared" si="0"/>
        <v/>
      </c>
      <c r="G50" s="130">
        <f t="shared" si="1"/>
        <v>0</v>
      </c>
      <c r="H50" s="131"/>
      <c r="I50" s="126"/>
      <c r="J50" s="143"/>
      <c r="K50" s="144"/>
      <c r="L50" s="144"/>
      <c r="M50" s="145"/>
      <c r="N50" s="145"/>
    </row>
    <row r="51" s="102" customFormat="1" ht="16.5" customHeight="1" spans="1:14">
      <c r="A51" s="131" t="s">
        <v>191</v>
      </c>
      <c r="B51" s="132" t="s">
        <v>192</v>
      </c>
      <c r="C51" s="136">
        <f>SUMPRODUCT('[1]表三之二（需明确收支对象级次的录入表）'!D$7:D$80*(LEFT('[1]表三之二（需明确收支对象级次的录入表）'!$B$7:$B$80,LEN($A51))=$A51))+SUMPRODUCT('[1]表三之三（其它收支录入表）'!D$6:D$52*(LEFT('[1]表三之三（其它收支录入表）'!$B$6:$B$52,LEN($A51))=$A51))</f>
        <v>0</v>
      </c>
      <c r="D51" s="136">
        <f>SUMPRODUCT('[1]表三之二（需明确收支对象级次的录入表）'!E$7:E$80*(LEFT('[1]表三之二（需明确收支对象级次的录入表）'!$B$7:$B$80,LEN($A51))=$A51))+SUMPRODUCT('[1]表三之三（其它收支录入表）'!E$6:E$52*(LEFT('[1]表三之三（其它收支录入表）'!$B$6:$B$52,LEN($A51))=$A51))</f>
        <v>0</v>
      </c>
      <c r="E51" s="137">
        <f>SUMPRODUCT('[1]表三之二（需明确收支对象级次的录入表）'!$I$7:$I$80*(LEFT('[1]表三之二（需明确收支对象级次的录入表）'!$B$7:$B$80,LEN($A51))=$A51))+SUMPRODUCT('[1]表三之三（其它收支录入表）'!F$6:F$52*(LEFT('[1]表三之三（其它收支录入表）'!$B$6:$B$52,LEN($A51))=$A51))</f>
        <v>0</v>
      </c>
      <c r="F51" s="130" t="str">
        <f t="shared" si="0"/>
        <v/>
      </c>
      <c r="G51" s="130" t="str">
        <f t="shared" si="1"/>
        <v/>
      </c>
      <c r="H51" s="131"/>
      <c r="I51" s="126"/>
      <c r="J51" s="143"/>
      <c r="K51" s="144"/>
      <c r="L51" s="144"/>
      <c r="M51" s="145"/>
      <c r="N51" s="145"/>
    </row>
    <row r="52" s="102" customFormat="1" ht="16.5" customHeight="1" spans="1:14">
      <c r="A52" s="131" t="s">
        <v>193</v>
      </c>
      <c r="B52" s="132" t="s">
        <v>194</v>
      </c>
      <c r="C52" s="136">
        <f>SUMPRODUCT('[1]表三之二（需明确收支对象级次的录入表）'!D$7:D$80*(LEFT('[1]表三之二（需明确收支对象级次的录入表）'!$B$7:$B$80,LEN($A52))=$A52))+SUMPRODUCT('[1]表三之三（其它收支录入表）'!D$6:D$52*(LEFT('[1]表三之三（其它收支录入表）'!$B$6:$B$52,LEN($A52))=$A52))</f>
        <v>310</v>
      </c>
      <c r="D52" s="136">
        <f>SUMPRODUCT('[1]表三之二（需明确收支对象级次的录入表）'!E$7:E$80*(LEFT('[1]表三之二（需明确收支对象级次的录入表）'!$B$7:$B$80,LEN($A52))=$A52))+SUMPRODUCT('[1]表三之三（其它收支录入表）'!E$6:E$52*(LEFT('[1]表三之三（其它收支录入表）'!$B$6:$B$52,LEN($A52))=$A52))</f>
        <v>310</v>
      </c>
      <c r="E52" s="137">
        <f>SUMPRODUCT('[1]表三之二（需明确收支对象级次的录入表）'!$I$7:$I$80*(LEFT('[1]表三之二（需明确收支对象级次的录入表）'!$B$7:$B$80,LEN($A52))=$A52))+SUMPRODUCT('[1]表三之三（其它收支录入表）'!F$6:F$52*(LEFT('[1]表三之三（其它收支录入表）'!$B$6:$B$52,LEN($A52))=$A52))</f>
        <v>0</v>
      </c>
      <c r="F52" s="130"/>
      <c r="G52" s="130"/>
      <c r="H52" s="131"/>
      <c r="I52" s="126"/>
      <c r="J52" s="143"/>
      <c r="K52" s="144"/>
      <c r="L52" s="144"/>
      <c r="M52" s="145"/>
      <c r="N52" s="145"/>
    </row>
    <row r="53" s="102" customFormat="1" ht="16.5" customHeight="1" spans="1:14">
      <c r="A53" s="131" t="s">
        <v>195</v>
      </c>
      <c r="B53" s="132" t="s">
        <v>196</v>
      </c>
      <c r="C53" s="136">
        <f>SUMPRODUCT('[1]表三之二（需明确收支对象级次的录入表）'!D$7:D$80*(LEFT('[1]表三之二（需明确收支对象级次的录入表）'!$B$7:$B$80,LEN($A53))=$A53))+SUMPRODUCT('[1]表三之三（其它收支录入表）'!D$6:D$52*(LEFT('[1]表三之三（其它收支录入表）'!$B$6:$B$52,LEN($A53))=$A53))</f>
        <v>140</v>
      </c>
      <c r="D53" s="136">
        <f>SUMPRODUCT('[1]表三之二（需明确收支对象级次的录入表）'!E$7:E$80*(LEFT('[1]表三之二（需明确收支对象级次的录入表）'!$B$7:$B$80,LEN($A53))=$A53))+SUMPRODUCT('[1]表三之三（其它收支录入表）'!E$6:E$52*(LEFT('[1]表三之三（其它收支录入表）'!$B$6:$B$52,LEN($A53))=$A53))</f>
        <v>140</v>
      </c>
      <c r="E53" s="137">
        <f>SUMPRODUCT('[1]表三之二（需明确收支对象级次的录入表）'!$I$7:$I$80*(LEFT('[1]表三之二（需明确收支对象级次的录入表）'!$B$7:$B$80,LEN($A53))=$A53))+SUMPRODUCT('[1]表三之三（其它收支录入表）'!F$6:F$52*(LEFT('[1]表三之三（其它收支录入表）'!$B$6:$B$52,LEN($A53))=$A53))</f>
        <v>0</v>
      </c>
      <c r="F53" s="130"/>
      <c r="G53" s="130"/>
      <c r="H53" s="131"/>
      <c r="I53" s="126"/>
      <c r="J53" s="143"/>
      <c r="K53" s="144"/>
      <c r="L53" s="144"/>
      <c r="M53" s="145"/>
      <c r="N53" s="145"/>
    </row>
    <row r="54" s="102" customFormat="1" ht="16.5" customHeight="1" spans="1:14">
      <c r="A54" s="131" t="s">
        <v>197</v>
      </c>
      <c r="B54" s="132" t="s">
        <v>198</v>
      </c>
      <c r="C54" s="136">
        <f>SUMPRODUCT('[1]表三之二（需明确收支对象级次的录入表）'!D$7:D$80*(LEFT('[1]表三之二（需明确收支对象级次的录入表）'!$B$7:$B$80,LEN($A54))=$A54))+SUMPRODUCT('[1]表三之三（其它收支录入表）'!D$6:D$52*(LEFT('[1]表三之三（其它收支录入表）'!$B$6:$B$52,LEN($A54))=$A54))</f>
        <v>0</v>
      </c>
      <c r="D54" s="136">
        <f>SUMPRODUCT('[1]表三之二（需明确收支对象级次的录入表）'!E$7:E$80*(LEFT('[1]表三之二（需明确收支对象级次的录入表）'!$B$7:$B$80,LEN($A54))=$A54))+SUMPRODUCT('[1]表三之三（其它收支录入表）'!E$6:E$52*(LEFT('[1]表三之三（其它收支录入表）'!$B$6:$B$52,LEN($A54))=$A54))</f>
        <v>0</v>
      </c>
      <c r="E54" s="137">
        <f>SUMPRODUCT('[1]表三之二（需明确收支对象级次的录入表）'!$I$7:$I$80*(LEFT('[1]表三之二（需明确收支对象级次的录入表）'!$B$7:$B$80,LEN($A54))=$A54))+SUMPRODUCT('[1]表三之三（其它收支录入表）'!F$6:F$52*(LEFT('[1]表三之三（其它收支录入表）'!$B$6:$B$52,LEN($A54))=$A54))</f>
        <v>0</v>
      </c>
      <c r="F54" s="130"/>
      <c r="G54" s="130"/>
      <c r="H54" s="131"/>
      <c r="I54" s="126"/>
      <c r="J54" s="143"/>
      <c r="K54" s="144"/>
      <c r="L54" s="144"/>
      <c r="M54" s="145"/>
      <c r="N54" s="145"/>
    </row>
    <row r="55" s="102" customFormat="1" ht="16.5" customHeight="1" spans="1:14">
      <c r="A55" s="131" t="s">
        <v>199</v>
      </c>
      <c r="B55" s="132" t="s">
        <v>200</v>
      </c>
      <c r="C55" s="136">
        <f>SUMPRODUCT('[1]表三之二（需明确收支对象级次的录入表）'!D$7:D$80*(LEFT('[1]表三之二（需明确收支对象级次的录入表）'!$B$7:$B$80,LEN($A55))=$A55))+SUMPRODUCT('[1]表三之三（其它收支录入表）'!D$6:D$52*(LEFT('[1]表三之三（其它收支录入表）'!$B$6:$B$52,LEN($A55))=$A55))</f>
        <v>892</v>
      </c>
      <c r="D55" s="136">
        <f>SUMPRODUCT('[1]表三之二（需明确收支对象级次的录入表）'!E$7:E$80*(LEFT('[1]表三之二（需明确收支对象级次的录入表）'!$B$7:$B$80,LEN($A55))=$A55))+SUMPRODUCT('[1]表三之三（其它收支录入表）'!E$6:E$52*(LEFT('[1]表三之三（其它收支录入表）'!$B$6:$B$52,LEN($A55))=$A55))</f>
        <v>1000</v>
      </c>
      <c r="E55" s="137">
        <f>SUMPRODUCT('[1]表三之二（需明确收支对象级次的录入表）'!$I$7:$I$80*(LEFT('[1]表三之二（需明确收支对象级次的录入表）'!$B$7:$B$80,LEN($A55))=$A55))+SUMPRODUCT('[1]表三之三（其它收支录入表）'!F$6:F$52*(LEFT('[1]表三之三（其它收支录入表）'!$B$6:$B$52,LEN($A55))=$A55))</f>
        <v>900</v>
      </c>
      <c r="F55" s="130">
        <f t="shared" ref="F55:F82" si="5">IFERROR($E55/C55,"")</f>
        <v>1.00896860986547</v>
      </c>
      <c r="G55" s="130">
        <f t="shared" ref="G55:G82" si="6">IFERROR($E55/D55,"")</f>
        <v>0.9</v>
      </c>
      <c r="H55" s="131"/>
      <c r="I55" s="126"/>
      <c r="J55" s="143"/>
      <c r="K55" s="144"/>
      <c r="L55" s="144"/>
      <c r="M55" s="145"/>
      <c r="N55" s="145"/>
    </row>
    <row r="56" s="102" customFormat="1" ht="16.5" customHeight="1" spans="1:14">
      <c r="A56" s="131" t="s">
        <v>201</v>
      </c>
      <c r="B56" s="132" t="s">
        <v>202</v>
      </c>
      <c r="C56" s="133">
        <f>SUMPRODUCT('[1]表三之二（需明确收支对象级次的录入表）'!D$7:D$80*(LEFT('[1]表三之二（需明确收支对象级次的录入表）'!$B$7:$B$80,LEN($A56))=$A56))+SUMPRODUCT('[1]表三之三（其它收支录入表）'!D$6:D$52*(LEFT('[1]表三之三（其它收支录入表）'!$B$6:$B$52,LEN($A56))=$A56))</f>
        <v>3210</v>
      </c>
      <c r="D56" s="128">
        <f>SUMPRODUCT('[1]表三之二（需明确收支对象级次的录入表）'!E$7:E$80*(LEFT('[1]表三之二（需明确收支对象级次的录入表）'!$B$7:$B$80,LEN($A56))=$A56))+SUMPRODUCT('[1]表三之三（其它收支录入表）'!E$6:E$52*(LEFT('[1]表三之三（其它收支录入表）'!$B$6:$B$52,LEN($A56))=$A56))</f>
        <v>25966</v>
      </c>
      <c r="E56" s="135">
        <f>SUMPRODUCT('[1]表三之二（需明确收支对象级次的录入表）'!$I$7:$I$80*(LEFT('[1]表三之二（需明确收支对象级次的录入表）'!$B$7:$B$80,LEN($A56))=$A56))+SUMPRODUCT('[1]表三之三（其它收支录入表）'!F$6:F$52*(LEFT('[1]表三之三（其它收支录入表）'!$B$6:$B$52,LEN($A56))=$A56))</f>
        <v>3630</v>
      </c>
      <c r="F56" s="130">
        <f t="shared" si="5"/>
        <v>1.13084112149533</v>
      </c>
      <c r="G56" s="130">
        <f t="shared" si="6"/>
        <v>0.139798197643072</v>
      </c>
      <c r="H56" s="131"/>
      <c r="I56" s="126"/>
      <c r="J56" s="143"/>
      <c r="K56" s="144"/>
      <c r="L56" s="144"/>
      <c r="M56" s="145"/>
      <c r="N56" s="145"/>
    </row>
    <row r="57" s="102" customFormat="1" ht="16.5" customHeight="1" spans="1:14">
      <c r="A57" s="131" t="s">
        <v>203</v>
      </c>
      <c r="B57" s="132" t="s">
        <v>204</v>
      </c>
      <c r="C57" s="136">
        <f>SUMPRODUCT('[1]表三之二（需明确收支对象级次的录入表）'!D$7:D$80*(LEFT('[1]表三之二（需明确收支对象级次的录入表）'!$B$7:$B$80,LEN($A57))=$A57))+SUMPRODUCT('[1]表三之三（其它收支录入表）'!D$6:D$52*(LEFT('[1]表三之三（其它收支录入表）'!$B$6:$B$52,LEN($A57))=$A57))</f>
        <v>1</v>
      </c>
      <c r="D57" s="136">
        <f>SUMPRODUCT('[1]表三之二（需明确收支对象级次的录入表）'!E$7:E$80*(LEFT('[1]表三之二（需明确收支对象级次的录入表）'!$B$7:$B$80,LEN($A57))=$A57))+SUMPRODUCT('[1]表三之三（其它收支录入表）'!E$6:E$52*(LEFT('[1]表三之三（其它收支录入表）'!$B$6:$B$52,LEN($A57))=$A57))</f>
        <v>90</v>
      </c>
      <c r="E57" s="137">
        <f>SUMPRODUCT('[1]表三之二（需明确收支对象级次的录入表）'!$I$7:$I$80*(LEFT('[1]表三之二（需明确收支对象级次的录入表）'!$B$7:$B$80,LEN($A57))=$A57))+SUMPRODUCT('[1]表三之三（其它收支录入表）'!F$6:F$52*(LEFT('[1]表三之三（其它收支录入表）'!$B$6:$B$52,LEN($A57))=$A57))</f>
        <v>0</v>
      </c>
      <c r="F57" s="130">
        <f t="shared" si="5"/>
        <v>0</v>
      </c>
      <c r="G57" s="130">
        <f t="shared" si="6"/>
        <v>0</v>
      </c>
      <c r="H57" s="131"/>
      <c r="I57" s="126"/>
      <c r="J57" s="143"/>
      <c r="K57" s="144"/>
      <c r="L57" s="144"/>
      <c r="M57" s="145"/>
      <c r="N57" s="145"/>
    </row>
    <row r="58" s="102" customFormat="1" ht="16.5" customHeight="1" spans="1:14">
      <c r="A58" s="131" t="s">
        <v>205</v>
      </c>
      <c r="B58" s="132" t="s">
        <v>206</v>
      </c>
      <c r="C58" s="136">
        <f>SUMPRODUCT('[1]表三之二（需明确收支对象级次的录入表）'!D$7:D$80*(LEFT('[1]表三之二（需明确收支对象级次的录入表）'!$B$7:$B$80,LEN($A58))=$A58))+SUMPRODUCT('[1]表三之三（其它收支录入表）'!D$6:D$52*(LEFT('[1]表三之三（其它收支录入表）'!$B$6:$B$52,LEN($A58))=$A58))</f>
        <v>0</v>
      </c>
      <c r="D58" s="136">
        <f>SUMPRODUCT('[1]表三之二（需明确收支对象级次的录入表）'!E$7:E$80*(LEFT('[1]表三之二（需明确收支对象级次的录入表）'!$B$7:$B$80,LEN($A58))=$A58))+SUMPRODUCT('[1]表三之三（其它收支录入表）'!E$6:E$52*(LEFT('[1]表三之三（其它收支录入表）'!$B$6:$B$52,LEN($A58))=$A58))</f>
        <v>0</v>
      </c>
      <c r="E58" s="137">
        <f>SUMPRODUCT('[1]表三之二（需明确收支对象级次的录入表）'!$I$7:$I$80*(LEFT('[1]表三之二（需明确收支对象级次的录入表）'!$B$7:$B$80,LEN($A58))=$A58))+SUMPRODUCT('[1]表三之三（其它收支录入表）'!F$6:F$52*(LEFT('[1]表三之三（其它收支录入表）'!$B$6:$B$52,LEN($A58))=$A58))</f>
        <v>0</v>
      </c>
      <c r="F58" s="130" t="str">
        <f t="shared" si="5"/>
        <v/>
      </c>
      <c r="G58" s="130" t="str">
        <f t="shared" si="6"/>
        <v/>
      </c>
      <c r="H58" s="131"/>
      <c r="I58" s="126"/>
      <c r="J58" s="143"/>
      <c r="K58" s="144"/>
      <c r="L58" s="144"/>
      <c r="M58" s="145"/>
      <c r="N58" s="145"/>
    </row>
    <row r="59" s="102" customFormat="1" ht="16.5" customHeight="1" spans="1:14">
      <c r="A59" s="131" t="s">
        <v>207</v>
      </c>
      <c r="B59" s="132" t="s">
        <v>208</v>
      </c>
      <c r="C59" s="136">
        <f>SUMPRODUCT('[1]表三之二（需明确收支对象级次的录入表）'!D$7:D$80*(LEFT('[1]表三之二（需明确收支对象级次的录入表）'!$B$7:$B$80,LEN($A59))=$A59))+SUMPRODUCT('[1]表三之三（其它收支录入表）'!D$6:D$52*(LEFT('[1]表三之三（其它收支录入表）'!$B$6:$B$52,LEN($A59))=$A59))</f>
        <v>0</v>
      </c>
      <c r="D59" s="136">
        <f>SUMPRODUCT('[1]表三之二（需明确收支对象级次的录入表）'!E$7:E$80*(LEFT('[1]表三之二（需明确收支对象级次的录入表）'!$B$7:$B$80,LEN($A59))=$A59))+SUMPRODUCT('[1]表三之三（其它收支录入表）'!E$6:E$52*(LEFT('[1]表三之三（其它收支录入表）'!$B$6:$B$52,LEN($A59))=$A59))</f>
        <v>15</v>
      </c>
      <c r="E59" s="137">
        <f>SUMPRODUCT('[1]表三之二（需明确收支对象级次的录入表）'!$I$7:$I$80*(LEFT('[1]表三之二（需明确收支对象级次的录入表）'!$B$7:$B$80,LEN($A59))=$A59))+SUMPRODUCT('[1]表三之三（其它收支录入表）'!F$6:F$52*(LEFT('[1]表三之三（其它收支录入表）'!$B$6:$B$52,LEN($A59))=$A59))</f>
        <v>0</v>
      </c>
      <c r="F59" s="130" t="str">
        <f t="shared" si="5"/>
        <v/>
      </c>
      <c r="G59" s="130">
        <f t="shared" si="6"/>
        <v>0</v>
      </c>
      <c r="H59" s="131"/>
      <c r="I59" s="126"/>
      <c r="J59" s="143"/>
      <c r="K59" s="144"/>
      <c r="L59" s="144"/>
      <c r="M59" s="145"/>
      <c r="N59" s="145"/>
    </row>
    <row r="60" s="102" customFormat="1" ht="16.5" customHeight="1" spans="1:14">
      <c r="A60" s="131" t="s">
        <v>209</v>
      </c>
      <c r="B60" s="132" t="s">
        <v>210</v>
      </c>
      <c r="C60" s="136">
        <f>SUMPRODUCT('[1]表三之二（需明确收支对象级次的录入表）'!D$7:D$80*(LEFT('[1]表三之二（需明确收支对象级次的录入表）'!$B$7:$B$80,LEN($A60))=$A60))+SUMPRODUCT('[1]表三之三（其它收支录入表）'!D$6:D$52*(LEFT('[1]表三之三（其它收支录入表）'!$B$6:$B$52,LEN($A60))=$A60))</f>
        <v>0</v>
      </c>
      <c r="D60" s="136">
        <f>SUMPRODUCT('[1]表三之二（需明确收支对象级次的录入表）'!E$7:E$80*(LEFT('[1]表三之二（需明确收支对象级次的录入表）'!$B$7:$B$80,LEN($A60))=$A60))+SUMPRODUCT('[1]表三之三（其它收支录入表）'!E$6:E$52*(LEFT('[1]表三之三（其它收支录入表）'!$B$6:$B$52,LEN($A60))=$A60))</f>
        <v>16</v>
      </c>
      <c r="E60" s="137">
        <f>SUMPRODUCT('[1]表三之二（需明确收支对象级次的录入表）'!$I$7:$I$80*(LEFT('[1]表三之二（需明确收支对象级次的录入表）'!$B$7:$B$80,LEN($A60))=$A60))+SUMPRODUCT('[1]表三之三（其它收支录入表）'!F$6:F$52*(LEFT('[1]表三之三（其它收支录入表）'!$B$6:$B$52,LEN($A60))=$A60))</f>
        <v>0</v>
      </c>
      <c r="F60" s="130" t="str">
        <f t="shared" si="5"/>
        <v/>
      </c>
      <c r="G60" s="130">
        <f t="shared" si="6"/>
        <v>0</v>
      </c>
      <c r="H60" s="131"/>
      <c r="I60" s="126"/>
      <c r="J60" s="143"/>
      <c r="K60" s="144"/>
      <c r="L60" s="144"/>
      <c r="M60" s="145"/>
      <c r="N60" s="145"/>
    </row>
    <row r="61" s="102" customFormat="1" ht="16.5" customHeight="1" spans="1:14">
      <c r="A61" s="131" t="s">
        <v>211</v>
      </c>
      <c r="B61" s="132" t="s">
        <v>212</v>
      </c>
      <c r="C61" s="136">
        <f>SUMPRODUCT('[1]表三之二（需明确收支对象级次的录入表）'!D$7:D$80*(LEFT('[1]表三之二（需明确收支对象级次的录入表）'!$B$7:$B$80,LEN($A61))=$A61))+SUMPRODUCT('[1]表三之三（其它收支录入表）'!D$6:D$52*(LEFT('[1]表三之三（其它收支录入表）'!$B$6:$B$52,LEN($A61))=$A61))</f>
        <v>0</v>
      </c>
      <c r="D61" s="136">
        <f>SUMPRODUCT('[1]表三之二（需明确收支对象级次的录入表）'!E$7:E$80*(LEFT('[1]表三之二（需明确收支对象级次的录入表）'!$B$7:$B$80,LEN($A61))=$A61))+SUMPRODUCT('[1]表三之三（其它收支录入表）'!E$6:E$52*(LEFT('[1]表三之三（其它收支录入表）'!$B$6:$B$52,LEN($A61))=$A61))</f>
        <v>2813</v>
      </c>
      <c r="E61" s="137">
        <f>SUMPRODUCT('[1]表三之二（需明确收支对象级次的录入表）'!$I$7:$I$80*(LEFT('[1]表三之二（需明确收支对象级次的录入表）'!$B$7:$B$80,LEN($A61))=$A61))+SUMPRODUCT('[1]表三之三（其它收支录入表）'!F$6:F$52*(LEFT('[1]表三之三（其它收支录入表）'!$B$6:$B$52,LEN($A61))=$A61))</f>
        <v>70</v>
      </c>
      <c r="F61" s="130" t="str">
        <f t="shared" si="5"/>
        <v/>
      </c>
      <c r="G61" s="130">
        <f t="shared" si="6"/>
        <v>0.0248844649840028</v>
      </c>
      <c r="H61" s="131"/>
      <c r="I61" s="126"/>
      <c r="J61" s="143"/>
      <c r="K61" s="144"/>
      <c r="L61" s="144"/>
      <c r="M61" s="145"/>
      <c r="N61" s="145"/>
    </row>
    <row r="62" s="102" customFormat="1" ht="16.5" customHeight="1" spans="1:14">
      <c r="A62" s="131" t="s">
        <v>213</v>
      </c>
      <c r="B62" s="132" t="s">
        <v>214</v>
      </c>
      <c r="C62" s="136">
        <f>SUMPRODUCT('[1]表三之二（需明确收支对象级次的录入表）'!D$7:D$80*(LEFT('[1]表三之二（需明确收支对象级次的录入表）'!$B$7:$B$80,LEN($A62))=$A62))+SUMPRODUCT('[1]表三之三（其它收支录入表）'!D$6:D$52*(LEFT('[1]表三之三（其它收支录入表）'!$B$6:$B$52,LEN($A62))=$A62))</f>
        <v>0</v>
      </c>
      <c r="D62" s="136">
        <f>SUMPRODUCT('[1]表三之二（需明确收支对象级次的录入表）'!E$7:E$80*(LEFT('[1]表三之二（需明确收支对象级次的录入表）'!$B$7:$B$80,LEN($A62))=$A62))+SUMPRODUCT('[1]表三之三（其它收支录入表）'!E$6:E$52*(LEFT('[1]表三之三（其它收支录入表）'!$B$6:$B$52,LEN($A62))=$A62))</f>
        <v>310</v>
      </c>
      <c r="E62" s="137">
        <f>SUMPRODUCT('[1]表三之二（需明确收支对象级次的录入表）'!$I$7:$I$80*(LEFT('[1]表三之二（需明确收支对象级次的录入表）'!$B$7:$B$80,LEN($A62))=$A62))+SUMPRODUCT('[1]表三之三（其它收支录入表）'!F$6:F$52*(LEFT('[1]表三之三（其它收支录入表）'!$B$6:$B$52,LEN($A62))=$A62))</f>
        <v>0</v>
      </c>
      <c r="F62" s="130" t="str">
        <f t="shared" si="5"/>
        <v/>
      </c>
      <c r="G62" s="130">
        <f t="shared" si="6"/>
        <v>0</v>
      </c>
      <c r="H62" s="131"/>
      <c r="I62" s="126"/>
      <c r="J62" s="143"/>
      <c r="K62" s="144"/>
      <c r="L62" s="144"/>
      <c r="M62" s="145"/>
      <c r="N62" s="145"/>
    </row>
    <row r="63" s="102" customFormat="1" ht="16.5" customHeight="1" spans="1:14">
      <c r="A63" s="131" t="s">
        <v>215</v>
      </c>
      <c r="B63" s="132" t="s">
        <v>216</v>
      </c>
      <c r="C63" s="136">
        <f>SUMPRODUCT('[1]表三之二（需明确收支对象级次的录入表）'!D$7:D$80*(LEFT('[1]表三之二（需明确收支对象级次的录入表）'!$B$7:$B$80,LEN($A63))=$A63))+SUMPRODUCT('[1]表三之三（其它收支录入表）'!D$6:D$52*(LEFT('[1]表三之三（其它收支录入表）'!$B$6:$B$52,LEN($A63))=$A63))</f>
        <v>0</v>
      </c>
      <c r="D63" s="136">
        <f>SUMPRODUCT('[1]表三之二（需明确收支对象级次的录入表）'!E$7:E$80*(LEFT('[1]表三之二（需明确收支对象级次的录入表）'!$B$7:$B$80,LEN($A63))=$A63))+SUMPRODUCT('[1]表三之三（其它收支录入表）'!E$6:E$52*(LEFT('[1]表三之三（其它收支录入表）'!$B$6:$B$52,LEN($A63))=$A63))</f>
        <v>236</v>
      </c>
      <c r="E63" s="137">
        <f>SUMPRODUCT('[1]表三之二（需明确收支对象级次的录入表）'!$I$7:$I$80*(LEFT('[1]表三之二（需明确收支对象级次的录入表）'!$B$7:$B$80,LEN($A63))=$A63))+SUMPRODUCT('[1]表三之三（其它收支录入表）'!F$6:F$52*(LEFT('[1]表三之三（其它收支录入表）'!$B$6:$B$52,LEN($A63))=$A63))</f>
        <v>26</v>
      </c>
      <c r="F63" s="130" t="str">
        <f t="shared" si="5"/>
        <v/>
      </c>
      <c r="G63" s="130">
        <f t="shared" si="6"/>
        <v>0.110169491525424</v>
      </c>
      <c r="H63" s="131"/>
      <c r="I63" s="126"/>
      <c r="J63" s="143"/>
      <c r="K63" s="144"/>
      <c r="L63" s="144"/>
      <c r="M63" s="145"/>
      <c r="N63" s="145"/>
    </row>
    <row r="64" s="102" customFormat="1" ht="16.5" customHeight="1" spans="1:19">
      <c r="A64" s="131" t="s">
        <v>217</v>
      </c>
      <c r="B64" s="132" t="s">
        <v>218</v>
      </c>
      <c r="C64" s="136">
        <f>SUMPRODUCT('[1]表三之二（需明确收支对象级次的录入表）'!D$7:D$80*(LEFT('[1]表三之二（需明确收支对象级次的录入表）'!$B$7:$B$80,LEN($A64))=$A64))+SUMPRODUCT('[1]表三之三（其它收支录入表）'!D$6:D$52*(LEFT('[1]表三之三（其它收支录入表）'!$B$6:$B$52,LEN($A64))=$A64))</f>
        <v>0</v>
      </c>
      <c r="D64" s="136">
        <f>SUMPRODUCT('[1]表三之二（需明确收支对象级次的录入表）'!E$7:E$80*(LEFT('[1]表三之二（需明确收支对象级次的录入表）'!$B$7:$B$80,LEN($A64))=$A64))+SUMPRODUCT('[1]表三之三（其它收支录入表）'!E$6:E$52*(LEFT('[1]表三之三（其它收支录入表）'!$B$6:$B$52,LEN($A64))=$A64))</f>
        <v>57</v>
      </c>
      <c r="E64" s="137">
        <f>SUMPRODUCT('[1]表三之二（需明确收支对象级次的录入表）'!$I$7:$I$80*(LEFT('[1]表三之二（需明确收支对象级次的录入表）'!$B$7:$B$80,LEN($A64))=$A64))+SUMPRODUCT('[1]表三之三（其它收支录入表）'!F$6:F$52*(LEFT('[1]表三之三（其它收支录入表）'!$B$6:$B$52,LEN($A64))=$A64))</f>
        <v>0</v>
      </c>
      <c r="F64" s="130" t="str">
        <f t="shared" si="5"/>
        <v/>
      </c>
      <c r="G64" s="130">
        <f t="shared" si="6"/>
        <v>0</v>
      </c>
      <c r="H64" s="131"/>
      <c r="I64" s="126"/>
      <c r="J64" s="143"/>
      <c r="K64" s="144"/>
      <c r="L64" s="144"/>
      <c r="M64" s="145"/>
      <c r="N64" s="145"/>
      <c r="O64" s="105"/>
      <c r="P64" s="105"/>
      <c r="Q64" s="105"/>
      <c r="R64" s="105"/>
      <c r="S64" s="104"/>
    </row>
    <row r="65" s="104" customFormat="1" ht="16.5" customHeight="1" spans="1:19">
      <c r="A65" s="131" t="s">
        <v>219</v>
      </c>
      <c r="B65" s="132" t="s">
        <v>220</v>
      </c>
      <c r="C65" s="136">
        <f>SUMPRODUCT('[1]表三之二（需明确收支对象级次的录入表）'!D$7:D$80*(LEFT('[1]表三之二（需明确收支对象级次的录入表）'!$B$7:$B$80,LEN($A65))=$A65))+SUMPRODUCT('[1]表三之三（其它收支录入表）'!D$6:D$52*(LEFT('[1]表三之三（其它收支录入表）'!$B$6:$B$52,LEN($A65))=$A65))</f>
        <v>311</v>
      </c>
      <c r="D65" s="136">
        <f>SUMPRODUCT('[1]表三之二（需明确收支对象级次的录入表）'!E$7:E$80*(LEFT('[1]表三之二（需明确收支对象级次的录入表）'!$B$7:$B$80,LEN($A65))=$A65))+SUMPRODUCT('[1]表三之三（其它收支录入表）'!E$6:E$52*(LEFT('[1]表三之三（其它收支录入表）'!$B$6:$B$52,LEN($A65))=$A65))</f>
        <v>955</v>
      </c>
      <c r="E65" s="137">
        <f>SUMPRODUCT('[1]表三之二（需明确收支对象级次的录入表）'!$I$7:$I$80*(LEFT('[1]表三之二（需明确收支对象级次的录入表）'!$B$7:$B$80,LEN($A65))=$A65))+SUMPRODUCT('[1]表三之三（其它收支录入表）'!F$6:F$52*(LEFT('[1]表三之三（其它收支录入表）'!$B$6:$B$52,LEN($A65))=$A65))</f>
        <v>286</v>
      </c>
      <c r="F65" s="130">
        <f t="shared" si="5"/>
        <v>0.919614147909968</v>
      </c>
      <c r="G65" s="130">
        <f t="shared" si="6"/>
        <v>0.299476439790576</v>
      </c>
      <c r="H65" s="131"/>
      <c r="I65" s="126"/>
      <c r="J65" s="143"/>
      <c r="K65" s="144"/>
      <c r="L65" s="144"/>
      <c r="M65" s="145"/>
      <c r="N65" s="145"/>
      <c r="S65" s="105"/>
    </row>
    <row r="66" s="102" customFormat="1" ht="16.5" customHeight="1" spans="1:14">
      <c r="A66" s="131" t="s">
        <v>221</v>
      </c>
      <c r="B66" s="132" t="s">
        <v>222</v>
      </c>
      <c r="C66" s="136">
        <f>SUMPRODUCT('[1]表三之二（需明确收支对象级次的录入表）'!D$7:D$80*(LEFT('[1]表三之二（需明确收支对象级次的录入表）'!$B$7:$B$80,LEN($A66))=$A66))+SUMPRODUCT('[1]表三之三（其它收支录入表）'!D$6:D$52*(LEFT('[1]表三之三（其它收支录入表）'!$B$6:$B$52,LEN($A66))=$A66))</f>
        <v>0</v>
      </c>
      <c r="D66" s="136">
        <f>SUMPRODUCT('[1]表三之二（需明确收支对象级次的录入表）'!E$7:E$80*(LEFT('[1]表三之二（需明确收支对象级次的录入表）'!$B$7:$B$80,LEN($A66))=$A66))+SUMPRODUCT('[1]表三之三（其它收支录入表）'!E$6:E$52*(LEFT('[1]表三之三（其它收支录入表）'!$B$6:$B$52,LEN($A66))=$A66))</f>
        <v>2822</v>
      </c>
      <c r="E66" s="137">
        <f>SUMPRODUCT('[1]表三之二（需明确收支对象级次的录入表）'!$I$7:$I$80*(LEFT('[1]表三之二（需明确收支对象级次的录入表）'!$B$7:$B$80,LEN($A66))=$A66))+SUMPRODUCT('[1]表三之三（其它收支录入表）'!F$6:F$52*(LEFT('[1]表三之三（其它收支录入表）'!$B$6:$B$52,LEN($A66))=$A66))</f>
        <v>0</v>
      </c>
      <c r="F66" s="130" t="str">
        <f t="shared" si="5"/>
        <v/>
      </c>
      <c r="G66" s="130">
        <f t="shared" si="6"/>
        <v>0</v>
      </c>
      <c r="H66" s="131"/>
      <c r="I66" s="126"/>
      <c r="J66" s="143"/>
      <c r="K66" s="144"/>
      <c r="L66" s="144"/>
      <c r="M66" s="145"/>
      <c r="N66" s="145"/>
    </row>
    <row r="67" s="102" customFormat="1" ht="16.5" customHeight="1" spans="1:14">
      <c r="A67" s="131" t="s">
        <v>223</v>
      </c>
      <c r="B67" s="132" t="s">
        <v>224</v>
      </c>
      <c r="C67" s="136">
        <f>SUMPRODUCT('[1]表三之二（需明确收支对象级次的录入表）'!D$7:D$80*(LEFT('[1]表三之二（需明确收支对象级次的录入表）'!$B$7:$B$80,LEN($A67))=$A67))+SUMPRODUCT('[1]表三之三（其它收支录入表）'!D$6:D$52*(LEFT('[1]表三之三（其它收支录入表）'!$B$6:$B$52,LEN($A67))=$A67))</f>
        <v>0</v>
      </c>
      <c r="D67" s="136">
        <f>SUMPRODUCT('[1]表三之二（需明确收支对象级次的录入表）'!E$7:E$80*(LEFT('[1]表三之二（需明确收支对象级次的录入表）'!$B$7:$B$80,LEN($A67))=$A67))+SUMPRODUCT('[1]表三之三（其它收支录入表）'!E$6:E$52*(LEFT('[1]表三之三（其它收支录入表）'!$B$6:$B$52,LEN($A67))=$A67))</f>
        <v>0</v>
      </c>
      <c r="E67" s="137">
        <f>SUMPRODUCT('[1]表三之二（需明确收支对象级次的录入表）'!$I$7:$I$80*(LEFT('[1]表三之二（需明确收支对象级次的录入表）'!$B$7:$B$80,LEN($A67))=$A67))+SUMPRODUCT('[1]表三之三（其它收支录入表）'!F$6:F$52*(LEFT('[1]表三之三（其它收支录入表）'!$B$6:$B$52,LEN($A67))=$A67))</f>
        <v>0</v>
      </c>
      <c r="F67" s="130" t="str">
        <f t="shared" si="5"/>
        <v/>
      </c>
      <c r="G67" s="130" t="str">
        <f t="shared" si="6"/>
        <v/>
      </c>
      <c r="H67" s="131"/>
      <c r="I67" s="126"/>
      <c r="J67" s="143"/>
      <c r="K67" s="144"/>
      <c r="L67" s="144"/>
      <c r="M67" s="145"/>
      <c r="N67" s="145"/>
    </row>
    <row r="68" s="102" customFormat="1" ht="16.5" customHeight="1" spans="1:14">
      <c r="A68" s="131" t="s">
        <v>225</v>
      </c>
      <c r="B68" s="132" t="s">
        <v>226</v>
      </c>
      <c r="C68" s="136">
        <f>SUMPRODUCT('[1]表三之二（需明确收支对象级次的录入表）'!D$7:D$80*(LEFT('[1]表三之二（需明确收支对象级次的录入表）'!$B$7:$B$80,LEN($A68))=$A68))+SUMPRODUCT('[1]表三之三（其它收支录入表）'!D$6:D$52*(LEFT('[1]表三之三（其它收支录入表）'!$B$6:$B$52,LEN($A68))=$A68))</f>
        <v>2898</v>
      </c>
      <c r="D68" s="136">
        <f>SUMPRODUCT('[1]表三之二（需明确收支对象级次的录入表）'!E$7:E$80*(LEFT('[1]表三之二（需明确收支对象级次的录入表）'!$B$7:$B$80,LEN($A68))=$A68))+SUMPRODUCT('[1]表三之三（其它收支录入表）'!E$6:E$52*(LEFT('[1]表三之三（其它收支录入表）'!$B$6:$B$52,LEN($A68))=$A68))</f>
        <v>12301</v>
      </c>
      <c r="E68" s="137">
        <f>SUMPRODUCT('[1]表三之二（需明确收支对象级次的录入表）'!$I$7:$I$80*(LEFT('[1]表三之二（需明确收支对象级次的录入表）'!$B$7:$B$80,LEN($A68))=$A68))+SUMPRODUCT('[1]表三之三（其它收支录入表）'!F$6:F$52*(LEFT('[1]表三之三（其它收支录入表）'!$B$6:$B$52,LEN($A68))=$A68))</f>
        <v>3234</v>
      </c>
      <c r="F68" s="130">
        <f t="shared" si="5"/>
        <v>1.11594202898551</v>
      </c>
      <c r="G68" s="130">
        <f t="shared" si="6"/>
        <v>0.26290545484107</v>
      </c>
      <c r="H68" s="131"/>
      <c r="I68" s="126"/>
      <c r="J68" s="143"/>
      <c r="K68" s="144"/>
      <c r="L68" s="144"/>
      <c r="M68" s="145"/>
      <c r="N68" s="145"/>
    </row>
    <row r="69" s="102" customFormat="1" ht="16.5" customHeight="1" spans="1:14">
      <c r="A69" s="131" t="s">
        <v>227</v>
      </c>
      <c r="B69" s="132" t="s">
        <v>228</v>
      </c>
      <c r="C69" s="136">
        <f>SUMPRODUCT('[1]表三之二（需明确收支对象级次的录入表）'!D$7:D$80*(LEFT('[1]表三之二（需明确收支对象级次的录入表）'!$B$7:$B$80,LEN($A69))=$A69))+SUMPRODUCT('[1]表三之三（其它收支录入表）'!D$6:D$52*(LEFT('[1]表三之三（其它收支录入表）'!$B$6:$B$52,LEN($A69))=$A69))</f>
        <v>0</v>
      </c>
      <c r="D69" s="136">
        <f>SUMPRODUCT('[1]表三之二（需明确收支对象级次的录入表）'!E$7:E$80*(LEFT('[1]表三之二（需明确收支对象级次的录入表）'!$B$7:$B$80,LEN($A69))=$A69))+SUMPRODUCT('[1]表三之三（其它收支录入表）'!E$6:E$52*(LEFT('[1]表三之三（其它收支录入表）'!$B$6:$B$52,LEN($A69))=$A69))</f>
        <v>5383</v>
      </c>
      <c r="E69" s="137">
        <f>SUMPRODUCT('[1]表三之二（需明确收支对象级次的录入表）'!$I$7:$I$80*(LEFT('[1]表三之二（需明确收支对象级次的录入表）'!$B$7:$B$80,LEN($A69))=$A69))+SUMPRODUCT('[1]表三之三（其它收支录入表）'!F$6:F$52*(LEFT('[1]表三之三（其它收支录入表）'!$B$6:$B$52,LEN($A69))=$A69))</f>
        <v>0</v>
      </c>
      <c r="F69" s="130" t="str">
        <f t="shared" si="5"/>
        <v/>
      </c>
      <c r="G69" s="130">
        <f t="shared" si="6"/>
        <v>0</v>
      </c>
      <c r="H69" s="131"/>
      <c r="I69" s="126"/>
      <c r="J69" s="143"/>
      <c r="K69" s="144"/>
      <c r="L69" s="144"/>
      <c r="M69" s="145"/>
      <c r="N69" s="145"/>
    </row>
    <row r="70" s="102" customFormat="1" ht="16.5" customHeight="1" spans="1:14">
      <c r="A70" s="131" t="s">
        <v>229</v>
      </c>
      <c r="B70" s="132" t="s">
        <v>230</v>
      </c>
      <c r="C70" s="136">
        <f>SUMPRODUCT('[1]表三之二（需明确收支对象级次的录入表）'!D$7:D$80*(LEFT('[1]表三之二（需明确收支对象级次的录入表）'!$B$7:$B$80,LEN($A70))=$A70))+SUMPRODUCT('[1]表三之三（其它收支录入表）'!D$6:D$52*(LEFT('[1]表三之三（其它收支录入表）'!$B$6:$B$52,LEN($A70))=$A70))</f>
        <v>0</v>
      </c>
      <c r="D70" s="136">
        <f>SUMPRODUCT('[1]表三之二（需明确收支对象级次的录入表）'!E$7:E$80*(LEFT('[1]表三之二（需明确收支对象级次的录入表）'!$B$7:$B$80,LEN($A70))=$A70))+SUMPRODUCT('[1]表三之三（其它收支录入表）'!E$6:E$52*(LEFT('[1]表三之三（其它收支录入表）'!$B$6:$B$52,LEN($A70))=$A70))</f>
        <v>0</v>
      </c>
      <c r="E70" s="137">
        <f>SUMPRODUCT('[1]表三之二（需明确收支对象级次的录入表）'!$I$7:$I$80*(LEFT('[1]表三之二（需明确收支对象级次的录入表）'!$B$7:$B$80,LEN($A70))=$A70))+SUMPRODUCT('[1]表三之三（其它收支录入表）'!F$6:F$52*(LEFT('[1]表三之三（其它收支录入表）'!$B$6:$B$52,LEN($A70))=$A70))</f>
        <v>0</v>
      </c>
      <c r="F70" s="130" t="str">
        <f t="shared" si="5"/>
        <v/>
      </c>
      <c r="G70" s="130" t="str">
        <f t="shared" si="6"/>
        <v/>
      </c>
      <c r="H70" s="131"/>
      <c r="I70" s="126"/>
      <c r="J70" s="143"/>
      <c r="K70" s="144"/>
      <c r="L70" s="144"/>
      <c r="M70" s="145"/>
      <c r="N70" s="145"/>
    </row>
    <row r="71" s="102" customFormat="1" ht="16.5" customHeight="1" spans="1:14">
      <c r="A71" s="131" t="s">
        <v>231</v>
      </c>
      <c r="B71" s="132" t="s">
        <v>232</v>
      </c>
      <c r="C71" s="136">
        <f>SUMPRODUCT('[1]表三之二（需明确收支对象级次的录入表）'!D$7:D$80*(LEFT('[1]表三之二（需明确收支对象级次的录入表）'!$B$7:$B$80,LEN($A71))=$A71))+SUMPRODUCT('[1]表三之三（其它收支录入表）'!D$6:D$52*(LEFT('[1]表三之三（其它收支录入表）'!$B$6:$B$52,LEN($A71))=$A71))</f>
        <v>0</v>
      </c>
      <c r="D71" s="136">
        <f>SUMPRODUCT('[1]表三之二（需明确收支对象级次的录入表）'!E$7:E$80*(LEFT('[1]表三之二（需明确收支对象级次的录入表）'!$B$7:$B$80,LEN($A71))=$A71))+SUMPRODUCT('[1]表三之三（其它收支录入表）'!E$6:E$52*(LEFT('[1]表三之三（其它收支录入表）'!$B$6:$B$52,LEN($A71))=$A71))</f>
        <v>14</v>
      </c>
      <c r="E71" s="137">
        <f>SUMPRODUCT('[1]表三之二（需明确收支对象级次的录入表）'!$I$7:$I$80*(LEFT('[1]表三之二（需明确收支对象级次的录入表）'!$B$7:$B$80,LEN($A71))=$A71))+SUMPRODUCT('[1]表三之三（其它收支录入表）'!F$6:F$52*(LEFT('[1]表三之三（其它收支录入表）'!$B$6:$B$52,LEN($A71))=$A71))</f>
        <v>14</v>
      </c>
      <c r="F71" s="130" t="str">
        <f t="shared" si="5"/>
        <v/>
      </c>
      <c r="G71" s="130">
        <f t="shared" si="6"/>
        <v>1</v>
      </c>
      <c r="H71" s="131"/>
      <c r="I71" s="126"/>
      <c r="J71" s="143"/>
      <c r="K71" s="144"/>
      <c r="L71" s="144"/>
      <c r="M71" s="145"/>
      <c r="N71" s="145"/>
    </row>
    <row r="72" s="102" customFormat="1" ht="16.5" customHeight="1" spans="1:14">
      <c r="A72" s="131" t="s">
        <v>233</v>
      </c>
      <c r="B72" s="132" t="s">
        <v>234</v>
      </c>
      <c r="C72" s="136">
        <f>SUMPRODUCT('[1]表三之二（需明确收支对象级次的录入表）'!D$7:D$80*(LEFT('[1]表三之二（需明确收支对象级次的录入表）'!$B$7:$B$80,LEN($A72))=$A72))+SUMPRODUCT('[1]表三之三（其它收支录入表）'!D$6:D$52*(LEFT('[1]表三之三（其它收支录入表）'!$B$6:$B$52,LEN($A72))=$A72))</f>
        <v>0</v>
      </c>
      <c r="D72" s="136">
        <f>SUMPRODUCT('[1]表三之二（需明确收支对象级次的录入表）'!E$7:E$80*(LEFT('[1]表三之二（需明确收支对象级次的录入表）'!$B$7:$B$80,LEN($A72))=$A72))+SUMPRODUCT('[1]表三之三（其它收支录入表）'!E$6:E$52*(LEFT('[1]表三之三（其它收支录入表）'!$B$6:$B$52,LEN($A72))=$A72))</f>
        <v>0</v>
      </c>
      <c r="E72" s="137">
        <f>SUMPRODUCT('[1]表三之二（需明确收支对象级次的录入表）'!$I$7:$I$80*(LEFT('[1]表三之二（需明确收支对象级次的录入表）'!$B$7:$B$80,LEN($A72))=$A72))+SUMPRODUCT('[1]表三之三（其它收支录入表）'!F$6:F$52*(LEFT('[1]表三之三（其它收支录入表）'!$B$6:$B$52,LEN($A72))=$A72))</f>
        <v>0</v>
      </c>
      <c r="F72" s="130" t="str">
        <f t="shared" si="5"/>
        <v/>
      </c>
      <c r="G72" s="130" t="str">
        <f t="shared" si="6"/>
        <v/>
      </c>
      <c r="H72" s="131"/>
      <c r="I72" s="126"/>
      <c r="J72" s="143"/>
      <c r="K72" s="144"/>
      <c r="L72" s="144"/>
      <c r="M72" s="145"/>
      <c r="N72" s="145"/>
    </row>
    <row r="73" s="102" customFormat="1" ht="16.5" customHeight="1" spans="1:14">
      <c r="A73" s="131" t="s">
        <v>235</v>
      </c>
      <c r="B73" s="132" t="s">
        <v>236</v>
      </c>
      <c r="C73" s="136">
        <f>SUMPRODUCT('[1]表三之二（需明确收支对象级次的录入表）'!D$7:D$80*(LEFT('[1]表三之二（需明确收支对象级次的录入表）'!$B$7:$B$80,LEN($A73))=$A73))+SUMPRODUCT('[1]表三之三（其它收支录入表）'!D$6:D$52*(LEFT('[1]表三之三（其它收支录入表）'!$B$6:$B$52,LEN($A73))=$A73))</f>
        <v>0</v>
      </c>
      <c r="D73" s="136">
        <f>SUMPRODUCT('[1]表三之二（需明确收支对象级次的录入表）'!E$7:E$80*(LEFT('[1]表三之二（需明确收支对象级次的录入表）'!$B$7:$B$80,LEN($A73))=$A73))+SUMPRODUCT('[1]表三之三（其它收支录入表）'!E$6:E$52*(LEFT('[1]表三之三（其它收支录入表）'!$B$6:$B$52,LEN($A73))=$A73))</f>
        <v>0</v>
      </c>
      <c r="E73" s="137">
        <f>SUMPRODUCT('[1]表三之二（需明确收支对象级次的录入表）'!$I$7:$I$80*(LEFT('[1]表三之二（需明确收支对象级次的录入表）'!$B$7:$B$80,LEN($A73))=$A73))+SUMPRODUCT('[1]表三之三（其它收支录入表）'!F$6:F$52*(LEFT('[1]表三之三（其它收支录入表）'!$B$6:$B$52,LEN($A73))=$A73))</f>
        <v>0</v>
      </c>
      <c r="F73" s="130" t="str">
        <f t="shared" si="5"/>
        <v/>
      </c>
      <c r="G73" s="130" t="str">
        <f t="shared" si="6"/>
        <v/>
      </c>
      <c r="H73" s="131"/>
      <c r="I73" s="126"/>
      <c r="J73" s="143"/>
      <c r="K73" s="144"/>
      <c r="L73" s="144"/>
      <c r="M73" s="145"/>
      <c r="N73" s="145"/>
    </row>
    <row r="74" s="102" customFormat="1" ht="16.5" customHeight="1" spans="1:14">
      <c r="A74" s="131" t="s">
        <v>237</v>
      </c>
      <c r="B74" s="132" t="s">
        <v>238</v>
      </c>
      <c r="C74" s="136">
        <f>SUMPRODUCT('[1]表三之二（需明确收支对象级次的录入表）'!D$7:D$80*(LEFT('[1]表三之二（需明确收支对象级次的录入表）'!$B$7:$B$80,LEN($A74))=$A74))+SUMPRODUCT('[1]表三之三（其它收支录入表）'!D$6:D$52*(LEFT('[1]表三之三（其它收支录入表）'!$B$6:$B$52,LEN($A74))=$A74))</f>
        <v>0</v>
      </c>
      <c r="D74" s="136">
        <f>SUMPRODUCT('[1]表三之二（需明确收支对象级次的录入表）'!E$7:E$80*(LEFT('[1]表三之二（需明确收支对象级次的录入表）'!$B$7:$B$80,LEN($A74))=$A74))+SUMPRODUCT('[1]表三之三（其它收支录入表）'!E$6:E$52*(LEFT('[1]表三之三（其它收支录入表）'!$B$6:$B$52,LEN($A74))=$A74))</f>
        <v>931</v>
      </c>
      <c r="E74" s="137">
        <f>SUMPRODUCT('[1]表三之二（需明确收支对象级次的录入表）'!$I$7:$I$80*(LEFT('[1]表三之二（需明确收支对象级次的录入表）'!$B$7:$B$80,LEN($A74))=$A74))+SUMPRODUCT('[1]表三之三（其它收支录入表）'!F$6:F$52*(LEFT('[1]表三之三（其它收支录入表）'!$B$6:$B$52,LEN($A74))=$A74))</f>
        <v>0</v>
      </c>
      <c r="F74" s="130" t="str">
        <f t="shared" si="5"/>
        <v/>
      </c>
      <c r="G74" s="130">
        <f t="shared" si="6"/>
        <v>0</v>
      </c>
      <c r="H74" s="131"/>
      <c r="I74" s="126"/>
      <c r="J74" s="143"/>
      <c r="K74" s="144"/>
      <c r="L74" s="144"/>
      <c r="M74" s="145"/>
      <c r="N74" s="145"/>
    </row>
    <row r="75" s="102" customFormat="1" ht="16.5" customHeight="1" spans="1:14">
      <c r="A75" s="131" t="s">
        <v>239</v>
      </c>
      <c r="B75" s="132" t="s">
        <v>240</v>
      </c>
      <c r="C75" s="136">
        <f>SUMPRODUCT('[1]表三之二（需明确收支对象级次的录入表）'!D$7:D$80*(LEFT('[1]表三之二（需明确收支对象级次的录入表）'!$B$7:$B$80,LEN($A75))=$A75))+SUMPRODUCT('[1]表三之三（其它收支录入表）'!D$6:D$52*(LEFT('[1]表三之三（其它收支录入表）'!$B$6:$B$52,LEN($A75))=$A75))</f>
        <v>0</v>
      </c>
      <c r="D75" s="136">
        <f>SUMPRODUCT('[1]表三之二（需明确收支对象级次的录入表）'!E$7:E$80*(LEFT('[1]表三之二（需明确收支对象级次的录入表）'!$B$7:$B$80,LEN($A75))=$A75))+SUMPRODUCT('[1]表三之三（其它收支录入表）'!E$6:E$52*(LEFT('[1]表三之三（其它收支录入表）'!$B$6:$B$52,LEN($A75))=$A75))</f>
        <v>0</v>
      </c>
      <c r="E75" s="137">
        <f>SUMPRODUCT('[1]表三之二（需明确收支对象级次的录入表）'!$I$7:$I$80*(LEFT('[1]表三之二（需明确收支对象级次的录入表）'!$B$7:$B$80,LEN($A75))=$A75))+SUMPRODUCT('[1]表三之三（其它收支录入表）'!F$6:F$52*(LEFT('[1]表三之三（其它收支录入表）'!$B$6:$B$52,LEN($A75))=$A75))</f>
        <v>0</v>
      </c>
      <c r="F75" s="130" t="str">
        <f t="shared" si="5"/>
        <v/>
      </c>
      <c r="G75" s="130" t="str">
        <f t="shared" si="6"/>
        <v/>
      </c>
      <c r="H75" s="131"/>
      <c r="I75" s="126"/>
      <c r="J75" s="143"/>
      <c r="K75" s="144"/>
      <c r="L75" s="144"/>
      <c r="M75" s="145"/>
      <c r="N75" s="145"/>
    </row>
    <row r="76" s="102" customFormat="1" ht="16.5" customHeight="1" spans="1:14">
      <c r="A76" s="131" t="s">
        <v>241</v>
      </c>
      <c r="B76" s="132" t="s">
        <v>242</v>
      </c>
      <c r="C76" s="136">
        <f>SUMPRODUCT('[1]表三之二（需明确收支对象级次的录入表）'!D$7:D$80*(LEFT('[1]表三之二（需明确收支对象级次的录入表）'!$B$7:$B$80,LEN($A76))=$A76))+SUMPRODUCT('[1]表三之三（其它收支录入表）'!D$6:D$52*(LEFT('[1]表三之三（其它收支录入表）'!$B$6:$B$52,LEN($A76))=$A76))</f>
        <v>0</v>
      </c>
      <c r="D76" s="136">
        <f>SUMPRODUCT('[1]表三之二（需明确收支对象级次的录入表）'!E$7:E$80*(LEFT('[1]表三之二（需明确收支对象级次的录入表）'!$B$7:$B$80,LEN($A76))=$A76))+SUMPRODUCT('[1]表三之三（其它收支录入表）'!E$6:E$52*(LEFT('[1]表三之三（其它收支录入表）'!$B$6:$B$52,LEN($A76))=$A76))</f>
        <v>23</v>
      </c>
      <c r="E76" s="137">
        <f>SUMPRODUCT('[1]表三之二（需明确收支对象级次的录入表）'!$I$7:$I$80*(LEFT('[1]表三之二（需明确收支对象级次的录入表）'!$B$7:$B$80,LEN($A76))=$A76))+SUMPRODUCT('[1]表三之三（其它收支录入表）'!F$6:F$52*(LEFT('[1]表三之三（其它收支录入表）'!$B$6:$B$52,LEN($A76))=$A76))</f>
        <v>0</v>
      </c>
      <c r="F76" s="130" t="str">
        <f t="shared" si="5"/>
        <v/>
      </c>
      <c r="G76" s="130">
        <f t="shared" si="6"/>
        <v>0</v>
      </c>
      <c r="H76" s="131"/>
      <c r="I76" s="126"/>
      <c r="J76" s="143"/>
      <c r="K76" s="144"/>
      <c r="L76" s="144"/>
      <c r="M76" s="145"/>
      <c r="N76" s="145"/>
    </row>
    <row r="77" s="102" customFormat="1" ht="16.5" customHeight="1" spans="1:14">
      <c r="A77" s="131" t="s">
        <v>243</v>
      </c>
      <c r="B77" s="132" t="s">
        <v>244</v>
      </c>
      <c r="C77" s="136">
        <f>SUMPRODUCT('[1]表三之二（需明确收支对象级次的录入表）'!D$7:D$80*(LEFT('[1]表三之二（需明确收支对象级次的录入表）'!$B$7:$B$80,LEN($A77))=$A77))+SUMPRODUCT('[1]表三之三（其它收支录入表）'!D$6:D$52*(LEFT('[1]表三之三（其它收支录入表）'!$B$6:$B$52,LEN($A77))=$A77))</f>
        <v>0</v>
      </c>
      <c r="D77" s="136">
        <f>SUMPRODUCT('[1]表三之二（需明确收支对象级次的录入表）'!E$7:E$80*(LEFT('[1]表三之二（需明确收支对象级次的录入表）'!$B$7:$B$80,LEN($A77))=$A77))+SUMPRODUCT('[1]表三之三（其它收支录入表）'!E$6:E$52*(LEFT('[1]表三之三（其它收支录入表）'!$B$6:$B$52,LEN($A77))=$A77))</f>
        <v>0</v>
      </c>
      <c r="E77" s="137">
        <f>SUMPRODUCT('[1]表三之二（需明确收支对象级次的录入表）'!$I$7:$I$80*(LEFT('[1]表三之二（需明确收支对象级次的录入表）'!$B$7:$B$80,LEN($A77))=$A77))+SUMPRODUCT('[1]表三之三（其它收支录入表）'!F$6:F$52*(LEFT('[1]表三之三（其它收支录入表）'!$B$6:$B$52,LEN($A77))=$A77))</f>
        <v>0</v>
      </c>
      <c r="F77" s="130" t="str">
        <f t="shared" si="5"/>
        <v/>
      </c>
      <c r="G77" s="130" t="str">
        <f t="shared" si="6"/>
        <v/>
      </c>
      <c r="H77" s="131"/>
      <c r="I77" s="126"/>
      <c r="J77" s="143"/>
      <c r="K77" s="144"/>
      <c r="L77" s="144"/>
      <c r="M77" s="145"/>
      <c r="N77" s="145"/>
    </row>
    <row r="78" s="102" customFormat="1" ht="16.5" customHeight="1" spans="1:14">
      <c r="A78" s="131" t="s">
        <v>245</v>
      </c>
      <c r="B78" s="132" t="s">
        <v>246</v>
      </c>
      <c r="C78" s="133">
        <f>SUMPRODUCT('[1]表三之二（需明确收支对象级次的录入表）'!D$7:D$80*(LEFT('[1]表三之二（需明确收支对象级次的录入表）'!$B$7:$B$80,LEN($A78))=$A78))+SUMPRODUCT('[1]表三之三（其它收支录入表）'!D$6:D$52*(LEFT('[1]表三之三（其它收支录入表）'!$B$6:$B$52,LEN($A78))=$A78))</f>
        <v>0</v>
      </c>
      <c r="D78" s="128">
        <f>SUMPRODUCT('[1]表三之二（需明确收支对象级次的录入表）'!E$7:E$80*(LEFT('[1]表三之二（需明确收支对象级次的录入表）'!$B$7:$B$80,LEN($A78))=$A78))+SUMPRODUCT('[1]表三之三（其它收支录入表）'!E$6:E$52*(LEFT('[1]表三之三（其它收支录入表）'!$B$6:$B$52,LEN($A78))=$A78))</f>
        <v>0</v>
      </c>
      <c r="E78" s="129">
        <f>SUMPRODUCT('[1]表三之二（需明确收支对象级次的录入表）'!$I$7:$I$80*(LEFT('[1]表三之二（需明确收支对象级次的录入表）'!$B$7:$B$80,LEN($A78))=$A78))+SUMPRODUCT('[1]表三之三（其它收支录入表）'!F$6:F$52*(LEFT('[1]表三之三（其它收支录入表）'!$B$6:$B$52,LEN($A78))=$A78))</f>
        <v>0</v>
      </c>
      <c r="F78" s="130" t="str">
        <f t="shared" si="5"/>
        <v/>
      </c>
      <c r="G78" s="130" t="str">
        <f t="shared" si="6"/>
        <v/>
      </c>
      <c r="H78" s="131" t="s">
        <v>247</v>
      </c>
      <c r="I78" s="132" t="s">
        <v>248</v>
      </c>
      <c r="J78" s="133">
        <f>SUMPRODUCT('[1]表三之二（需明确收支对象级次的录入表）'!D$7:D$80*(LEFT('[1]表三之二（需明确收支对象级次的录入表）'!$B$7:$B$80,LEN($H78))=$H78))+SUMPRODUCT('[1]表三之三（其它收支录入表）'!D$6:D$52*(LEFT('[1]表三之三（其它收支录入表）'!$B$6:$B$52,LEN($H78))=$H78))</f>
        <v>30395</v>
      </c>
      <c r="K78" s="128">
        <f>SUMPRODUCT('[1]表三之二（需明确收支对象级次的录入表）'!E$7:E$80*(LEFT('[1]表三之二（需明确收支对象级次的录入表）'!$B$7:$B$80,LEN($H78))=$H78))+SUMPRODUCT('[1]表三之三（其它收支录入表）'!E$6:E$52*(LEFT('[1]表三之三（其它收支录入表）'!$B$6:$B$52,LEN($H78))=$H78))</f>
        <v>37858</v>
      </c>
      <c r="L78" s="128">
        <f>SUMPRODUCT('[1]表三之二（需明确收支对象级次的录入表）'!I$7:I$80*(LEFT('[1]表三之二（需明确收支对象级次的录入表）'!$B$7:$B$80,LEN($H78))=$H78))+SUMPRODUCT('[1]表三之三（其它收支录入表）'!F$6:F$52*(LEFT('[1]表三之三（其它收支录入表）'!$B$6:$B$52,LEN($H78))=$H78))</f>
        <v>40000</v>
      </c>
      <c r="M78" s="142">
        <f t="shared" ref="M78:M96" si="7">IFERROR($L78/J78,"")</f>
        <v>1.31600592202665</v>
      </c>
      <c r="N78" s="142">
        <f t="shared" ref="N78:N96" si="8">IFERROR($L78/K78,"")</f>
        <v>1.05657985102224</v>
      </c>
    </row>
    <row r="79" s="102" customFormat="1" ht="16.5" customHeight="1" spans="1:14">
      <c r="A79" s="131" t="s">
        <v>249</v>
      </c>
      <c r="B79" s="132" t="s">
        <v>250</v>
      </c>
      <c r="C79" s="136">
        <f>SUMPRODUCT('[1]表三之二（需明确收支对象级次的录入表）'!D$7:D$80*(LEFT('[1]表三之二（需明确收支对象级次的录入表）'!$B$7:$B$80,LEN($A79))=$A79))+SUMPRODUCT('[1]表三之三（其它收支录入表）'!D$6:D$52*(LEFT('[1]表三之三（其它收支录入表）'!$B$6:$B$52,LEN($A79))=$A79))</f>
        <v>0</v>
      </c>
      <c r="D79" s="136">
        <f>SUMPRODUCT('[1]表三之二（需明确收支对象级次的录入表）'!E$7:E$80*(LEFT('[1]表三之二（需明确收支对象级次的录入表）'!$B$7:$B$80,LEN($A79))=$A79))+SUMPRODUCT('[1]表三之三（其它收支录入表）'!E$6:E$52*(LEFT('[1]表三之三（其它收支录入表）'!$B$6:$B$52,LEN($A79))=$A79))</f>
        <v>0</v>
      </c>
      <c r="E79" s="137">
        <f>SUMPRODUCT('[1]表三之二（需明确收支对象级次的录入表）'!$I$7:$I$80*(LEFT('[1]表三之二（需明确收支对象级次的录入表）'!$B$7:$B$80,LEN($A79))=$A79))+SUMPRODUCT('[1]表三之三（其它收支录入表）'!F$6:F$52*(LEFT('[1]表三之三（其它收支录入表）'!$B$6:$B$52,LEN($A79))=$A79))</f>
        <v>0</v>
      </c>
      <c r="F79" s="130" t="str">
        <f t="shared" si="5"/>
        <v/>
      </c>
      <c r="G79" s="130" t="str">
        <f t="shared" si="6"/>
        <v/>
      </c>
      <c r="H79" s="131" t="s">
        <v>251</v>
      </c>
      <c r="I79" s="126" t="s">
        <v>252</v>
      </c>
      <c r="J79" s="136">
        <f>SUMPRODUCT('[1]表三之二（需明确收支对象级次的录入表）'!D$7:D$80*(LEFT('[1]表三之二（需明确收支对象级次的录入表）'!$B$7:$B$80,LEN($H79))=$H79))+SUMPRODUCT('[1]表三之三（其它收支录入表）'!D$6:D$52*(LEFT('[1]表三之三（其它收支录入表）'!$B$6:$B$52,LEN($H79))=$H79))</f>
        <v>5034</v>
      </c>
      <c r="K79" s="136">
        <f>SUMPRODUCT('[1]表三之二（需明确收支对象级次的录入表）'!E$7:E$80*(LEFT('[1]表三之二（需明确收支对象级次的录入表）'!$B$7:$B$80,LEN($H79))=$H79))+SUMPRODUCT('[1]表三之三（其它收支录入表）'!E$6:E$52*(LEFT('[1]表三之三（其它收支录入表）'!$B$6:$B$52,LEN($H79))=$H79))</f>
        <v>5034</v>
      </c>
      <c r="L79" s="136">
        <f>SUMPRODUCT('[1]表三之二（需明确收支对象级次的录入表）'!I$7:I$80*(LEFT('[1]表三之二（需明确收支对象级次的录入表）'!$B$7:$B$80,LEN($H79))=$H79))+SUMPRODUCT('[1]表三之三（其它收支录入表）'!F$6:F$52*(LEFT('[1]表三之三（其它收支录入表）'!$B$6:$B$52,LEN($H79))=$H79))</f>
        <v>5034</v>
      </c>
      <c r="M79" s="142">
        <f t="shared" si="7"/>
        <v>1</v>
      </c>
      <c r="N79" s="142">
        <f t="shared" si="8"/>
        <v>1</v>
      </c>
    </row>
    <row r="80" s="102" customFormat="1" ht="16.5" customHeight="1" spans="1:14">
      <c r="A80" s="131" t="s">
        <v>253</v>
      </c>
      <c r="B80" s="132" t="s">
        <v>254</v>
      </c>
      <c r="C80" s="136">
        <f>SUMPRODUCT('[1]表三之二（需明确收支对象级次的录入表）'!D$7:D$80*(LEFT('[1]表三之二（需明确收支对象级次的录入表）'!$B$7:$B$80,LEN($A80))=$A80))+SUMPRODUCT('[1]表三之三（其它收支录入表）'!D$6:D$52*(LEFT('[1]表三之三（其它收支录入表）'!$B$6:$B$52,LEN($A80))=$A80))</f>
        <v>0</v>
      </c>
      <c r="D80" s="136">
        <f>SUMPRODUCT('[1]表三之二（需明确收支对象级次的录入表）'!E$7:E$80*(LEFT('[1]表三之二（需明确收支对象级次的录入表）'!$B$7:$B$80,LEN($A80))=$A80))+SUMPRODUCT('[1]表三之三（其它收支录入表）'!E$6:E$52*(LEFT('[1]表三之三（其它收支录入表）'!$B$6:$B$52,LEN($A80))=$A80))</f>
        <v>0</v>
      </c>
      <c r="E80" s="137">
        <f>SUMPRODUCT('[1]表三之二（需明确收支对象级次的录入表）'!$I$7:$I$80*(LEFT('[1]表三之二（需明确收支对象级次的录入表）'!$B$7:$B$80,LEN($A80))=$A80))+SUMPRODUCT('[1]表三之三（其它收支录入表）'!F$6:F$52*(LEFT('[1]表三之三（其它收支录入表）'!$B$6:$B$52,LEN($A80))=$A80))</f>
        <v>0</v>
      </c>
      <c r="F80" s="130" t="str">
        <f t="shared" si="5"/>
        <v/>
      </c>
      <c r="G80" s="130" t="str">
        <f t="shared" si="6"/>
        <v/>
      </c>
      <c r="H80" s="131" t="s">
        <v>255</v>
      </c>
      <c r="I80" s="126" t="s">
        <v>256</v>
      </c>
      <c r="J80" s="136">
        <f>SUMPRODUCT('[1]表三之二（需明确收支对象级次的录入表）'!D$7:D$80*(LEFT('[1]表三之二（需明确收支对象级次的录入表）'!$B$7:$B$80,LEN($H80))=$H80))+SUMPRODUCT('[1]表三之三（其它收支录入表）'!D$6:D$52*(LEFT('[1]表三之三（其它收支录入表）'!$B$6:$B$52,LEN($H80))=$H80))</f>
        <v>25361</v>
      </c>
      <c r="K80" s="136">
        <f>SUMPRODUCT('[1]表三之二（需明确收支对象级次的录入表）'!E$7:E$80*(LEFT('[1]表三之二（需明确收支对象级次的录入表）'!$B$7:$B$80,LEN($H80))=$H80))+SUMPRODUCT('[1]表三之三（其它收支录入表）'!E$6:E$52*(LEFT('[1]表三之三（其它收支录入表）'!$B$6:$B$52,LEN($H80))=$H80))</f>
        <v>32824</v>
      </c>
      <c r="L80" s="136">
        <f>SUMPRODUCT('[1]表三之二（需明确收支对象级次的录入表）'!I$7:I$80*(LEFT('[1]表三之二（需明确收支对象级次的录入表）'!$B$7:$B$80,LEN($H80))=$H80))+SUMPRODUCT('[1]表三之三（其它收支录入表）'!F$6:F$52*(LEFT('[1]表三之三（其它收支录入表）'!$B$6:$B$52,LEN($H80))=$H80))</f>
        <v>34966</v>
      </c>
      <c r="M80" s="142">
        <f t="shared" si="7"/>
        <v>1.3787311225898</v>
      </c>
      <c r="N80" s="142">
        <f t="shared" si="8"/>
        <v>1.06525712893005</v>
      </c>
    </row>
    <row r="81" s="102" customFormat="1" ht="16.5" customHeight="1" spans="1:14">
      <c r="A81" s="131" t="s">
        <v>257</v>
      </c>
      <c r="B81" s="132" t="s">
        <v>258</v>
      </c>
      <c r="C81" s="133">
        <f>SUMPRODUCT('[1]表三之二（需明确收支对象级次的录入表）'!D$7:D$80*(LEFT('[1]表三之二（需明确收支对象级次的录入表）'!$B$7:$B$80,LEN($A81))=$A81))+SUMPRODUCT('[1]表三之三（其它收支录入表）'!D$6:D$52*(LEFT('[1]表三之三（其它收支录入表）'!$B$6:$B$52,LEN($A81))=$A81))</f>
        <v>395</v>
      </c>
      <c r="D81" s="128">
        <f>SUMPRODUCT('[1]表三之二（需明确收支对象级次的录入表）'!E$7:E$80*(LEFT('[1]表三之二（需明确收支对象级次的录入表）'!$B$7:$B$80,LEN($A81))=$A81))+SUMPRODUCT('[1]表三之三（其它收支录入表）'!E$6:E$52*(LEFT('[1]表三之三（其它收支录入表）'!$B$6:$B$52,LEN($A81))=$A81))</f>
        <v>395</v>
      </c>
      <c r="E81" s="129">
        <f>SUMPRODUCT('[1]表三之二（需明确收支对象级次的录入表）'!$I$7:$I$80*(LEFT('[1]表三之二（需明确收支对象级次的录入表）'!$B$7:$B$80,LEN($A81))=$A81))+SUMPRODUCT('[1]表三之三（其它收支录入表）'!F$6:F$52*(LEFT('[1]表三之三（其它收支录入表）'!$B$6:$B$52,LEN($A81))=$A81))</f>
        <v>182</v>
      </c>
      <c r="F81" s="130">
        <f t="shared" si="5"/>
        <v>0.460759493670886</v>
      </c>
      <c r="G81" s="130">
        <f t="shared" si="6"/>
        <v>0.460759493670886</v>
      </c>
      <c r="H81" s="131" t="s">
        <v>259</v>
      </c>
      <c r="I81" s="126" t="s">
        <v>260</v>
      </c>
      <c r="J81" s="133">
        <f>SUMPRODUCT('[1]表三之二（需明确收支对象级次的录入表）'!D$7:D$80*(LEFT('[1]表三之二（需明确收支对象级次的录入表）'!$B$7:$B$80,LEN($H81))=$H81))+SUMPRODUCT('[1]表三之三（其它收支录入表）'!D$6:D$52*(LEFT('[1]表三之三（其它收支录入表）'!$B$6:$B$52,LEN($H81))=$H81))</f>
        <v>0</v>
      </c>
      <c r="K81" s="128">
        <f>SUMPRODUCT('[1]表三之二（需明确收支对象级次的录入表）'!E$7:E$80*(LEFT('[1]表三之二（需明确收支对象级次的录入表）'!$B$7:$B$80,LEN($H81))=$H81))+SUMPRODUCT('[1]表三之三（其它收支录入表）'!E$6:E$52*(LEFT('[1]表三之三（其它收支录入表）'!$B$6:$B$52,LEN($H81))=$H81))</f>
        <v>13290</v>
      </c>
      <c r="L81" s="128">
        <f>SUMPRODUCT('[1]表三之二（需明确收支对象级次的录入表）'!I$7:I$80*(LEFT('[1]表三之二（需明确收支对象级次的录入表）'!$B$7:$B$80,LEN($H81))=$H81))+SUMPRODUCT('[1]表三之三（其它收支录入表）'!F$6:F$52*(LEFT('[1]表三之三（其它收支录入表）'!$B$6:$B$52,LEN($H81))=$H81))</f>
        <v>0</v>
      </c>
      <c r="M81" s="142" t="str">
        <f t="shared" si="7"/>
        <v/>
      </c>
      <c r="N81" s="142">
        <f t="shared" si="8"/>
        <v>0</v>
      </c>
    </row>
    <row r="82" s="102" customFormat="1" ht="16.5" customHeight="1" spans="1:14">
      <c r="A82" s="131" t="s">
        <v>261</v>
      </c>
      <c r="B82" s="132" t="s">
        <v>262</v>
      </c>
      <c r="C82" s="136">
        <f>SUMPRODUCT('[1]表三之二（需明确收支对象级次的录入表）'!D$7:D$80*(LEFT('[1]表三之二（需明确收支对象级次的录入表）'!$B$7:$B$80,LEN($A82))=$A82))+SUMPRODUCT('[1]表三之三（其它收支录入表）'!D$6:D$52*(LEFT('[1]表三之三（其它收支录入表）'!$B$6:$B$52,LEN($A82))=$A82))</f>
        <v>395</v>
      </c>
      <c r="D82" s="136">
        <f>SUMPRODUCT('[1]表三之二（需明确收支对象级次的录入表）'!E$7:E$80*(LEFT('[1]表三之二（需明确收支对象级次的录入表）'!$B$7:$B$80,LEN($A82))=$A82))+SUMPRODUCT('[1]表三之三（其它收支录入表）'!E$6:E$52*(LEFT('[1]表三之三（其它收支录入表）'!$B$6:$B$52,LEN($A82))=$A82))</f>
        <v>395</v>
      </c>
      <c r="E82" s="137">
        <f>SUMPRODUCT('[1]表三之二（需明确收支对象级次的录入表）'!$I$7:$I$80*(LEFT('[1]表三之二（需明确收支对象级次的录入表）'!$B$7:$B$80,LEN($A82))=$A82))+SUMPRODUCT('[1]表三之三（其它收支录入表）'!F$6:F$52*(LEFT('[1]表三之三（其它收支录入表）'!$B$6:$B$52,LEN($A82))=$A82))</f>
        <v>182</v>
      </c>
      <c r="F82" s="130">
        <f t="shared" si="5"/>
        <v>0.460759493670886</v>
      </c>
      <c r="G82" s="130">
        <f t="shared" si="6"/>
        <v>0.460759493670886</v>
      </c>
      <c r="H82" s="131" t="s">
        <v>263</v>
      </c>
      <c r="I82" s="126" t="s">
        <v>264</v>
      </c>
      <c r="J82" s="136">
        <f>SUMPRODUCT('[1]表三之二（需明确收支对象级次的录入表）'!D$7:D$80*(LEFT('[1]表三之二（需明确收支对象级次的录入表）'!$B$7:$B$80,LEN($H82))=$H82))+SUMPRODUCT('[1]表三之三（其它收支录入表）'!D$6:D$52*(LEFT('[1]表三之三（其它收支录入表）'!$B$6:$B$52,LEN($H82))=$H82))</f>
        <v>0</v>
      </c>
      <c r="K82" s="136">
        <f>SUMPRODUCT('[1]表三之二（需明确收支对象级次的录入表）'!E$7:E$80*(LEFT('[1]表三之二（需明确收支对象级次的录入表）'!$B$7:$B$80,LEN($H82))=$H82))+SUMPRODUCT('[1]表三之三（其它收支录入表）'!E$6:E$52*(LEFT('[1]表三之三（其它收支录入表）'!$B$6:$B$52,LEN($H82))=$H82))</f>
        <v>13290</v>
      </c>
      <c r="L82" s="136">
        <f>SUMPRODUCT('[1]表三之二（需明确收支对象级次的录入表）'!I$7:I$80*(LEFT('[1]表三之二（需明确收支对象级次的录入表）'!$B$7:$B$80,LEN($H82))=$H82))+SUMPRODUCT('[1]表三之三（其它收支录入表）'!F$6:F$52*(LEFT('[1]表三之三（其它收支录入表）'!$B$6:$B$52,LEN($H82))=$H82))</f>
        <v>0</v>
      </c>
      <c r="M82" s="142" t="str">
        <f t="shared" si="7"/>
        <v/>
      </c>
      <c r="N82" s="142">
        <f t="shared" si="8"/>
        <v>0</v>
      </c>
    </row>
    <row r="83" s="102" customFormat="1" ht="16.5" customHeight="1" spans="1:14">
      <c r="A83" s="147"/>
      <c r="B83" s="148"/>
      <c r="C83" s="149"/>
      <c r="D83" s="149"/>
      <c r="E83" s="149"/>
      <c r="F83" s="130"/>
      <c r="G83" s="130"/>
      <c r="H83" s="166" t="s">
        <v>265</v>
      </c>
      <c r="I83" s="126" t="s">
        <v>266</v>
      </c>
      <c r="J83" s="133">
        <f>SUMPRODUCT('[1]表三之二（需明确收支对象级次的录入表）'!D$7:D$80*(LEFT('[1]表三之二（需明确收支对象级次的录入表）'!$B$7:$B$80,LEN($H83))=$H83))+SUMPRODUCT('[1]表三之三（其它收支录入表）'!D$6:D$52*(LEFT('[1]表三之三（其它收支录入表）'!$B$6:$B$52,LEN($H83))=$H83))</f>
        <v>0</v>
      </c>
      <c r="K83" s="128">
        <f>SUMPRODUCT('[1]表三之二（需明确收支对象级次的录入表）'!E$7:E$80*(LEFT('[1]表三之二（需明确收支对象级次的录入表）'!$B$7:$B$80,LEN($H83))=$H83))+SUMPRODUCT('[1]表三之三（其它收支录入表）'!E$6:E$52*(LEFT('[1]表三之三（其它收支录入表）'!$B$6:$B$52,LEN($H83))=$H83))</f>
        <v>182</v>
      </c>
      <c r="L83" s="128">
        <f>SUMPRODUCT('[1]表三之二（需明确收支对象级次的录入表）'!I$7:I$80*(LEFT('[1]表三之二（需明确收支对象级次的录入表）'!$B$7:$B$80,LEN($H83))=$H83))+SUMPRODUCT('[1]表三之三（其它收支录入表）'!F$6:F$52*(LEFT('[1]表三之三（其它收支录入表）'!$B$6:$B$52,LEN($H83))=$H83))</f>
        <v>0</v>
      </c>
      <c r="M83" s="142" t="str">
        <f t="shared" si="7"/>
        <v/>
      </c>
      <c r="N83" s="142">
        <f t="shared" si="8"/>
        <v>0</v>
      </c>
    </row>
    <row r="84" s="102" customFormat="1" ht="16.5" customHeight="1" spans="1:14">
      <c r="A84" s="147"/>
      <c r="B84" s="148"/>
      <c r="C84" s="149"/>
      <c r="D84" s="149"/>
      <c r="E84" s="149"/>
      <c r="F84" s="130"/>
      <c r="G84" s="130"/>
      <c r="H84" s="166" t="s">
        <v>267</v>
      </c>
      <c r="I84" s="126" t="s">
        <v>268</v>
      </c>
      <c r="J84" s="136">
        <f>SUMPRODUCT('[1]表三之二（需明确收支对象级次的录入表）'!D$7:D$80*(LEFT('[1]表三之二（需明确收支对象级次的录入表）'!$B$7:$B$80,LEN($H84))=$H84))+SUMPRODUCT('[1]表三之三（其它收支录入表）'!D$6:D$52*(LEFT('[1]表三之三（其它收支录入表）'!$B$6:$B$52,LEN($H84))=$H84))</f>
        <v>0</v>
      </c>
      <c r="K84" s="136">
        <f>SUMPRODUCT('[1]表三之二（需明确收支对象级次的录入表）'!E$7:E$80*(LEFT('[1]表三之二（需明确收支对象级次的录入表）'!$B$7:$B$80,LEN($H84))=$H84))+SUMPRODUCT('[1]表三之三（其它收支录入表）'!E$6:E$52*(LEFT('[1]表三之三（其它收支录入表）'!$B$6:$B$52,LEN($H84))=$H84))</f>
        <v>182</v>
      </c>
      <c r="L84" s="136">
        <f>SUMPRODUCT('[1]表三之二（需明确收支对象级次的录入表）'!I$7:I$80*(LEFT('[1]表三之二（需明确收支对象级次的录入表）'!$B$7:$B$80,LEN($H84))=$H84))+SUMPRODUCT('[1]表三之三（其它收支录入表）'!F$6:F$52*(LEFT('[1]表三之三（其它收支录入表）'!$B$6:$B$52,LEN($H84))=$H84))</f>
        <v>0</v>
      </c>
      <c r="M84" s="142" t="str">
        <f t="shared" si="7"/>
        <v/>
      </c>
      <c r="N84" s="142">
        <f t="shared" si="8"/>
        <v>0</v>
      </c>
    </row>
    <row r="85" s="102" customFormat="1" ht="16.5" customHeight="1" spans="1:14">
      <c r="A85" s="131" t="s">
        <v>269</v>
      </c>
      <c r="B85" s="132" t="s">
        <v>270</v>
      </c>
      <c r="C85" s="133">
        <f>SUMPRODUCT('[1]表三之二（需明确收支对象级次的录入表）'!D$7:D$80*(LEFT('[1]表三之二（需明确收支对象级次的录入表）'!$B$7:$B$80,LEN($A85))=$A85))+SUMPRODUCT('[1]表三之三（其它收支录入表）'!D$6:D$52*(LEFT('[1]表三之三（其它收支录入表）'!$B$6:$B$52,LEN($A85))=$A85))</f>
        <v>50000</v>
      </c>
      <c r="D85" s="128">
        <f>SUMPRODUCT('[1]表三之二（需明确收支对象级次的录入表）'!E$7:E$80*(LEFT('[1]表三之二（需明确收支对象级次的录入表）'!$B$7:$B$80,LEN($A85))=$A85))+SUMPRODUCT('[1]表三之三（其它收支录入表）'!E$6:E$52*(LEFT('[1]表三之三（其它收支录入表）'!$B$6:$B$52,LEN($A85))=$A85))</f>
        <v>26000</v>
      </c>
      <c r="E85" s="129">
        <f>SUMPRODUCT('[1]表三之二（需明确收支对象级次的录入表）'!$I$7:$I$80*(LEFT('[1]表三之二（需明确收支对象级次的录入表）'!$B$7:$B$80,LEN($A85))=$A85))+SUMPRODUCT('[1]表三之三（其它收支录入表）'!F$6:F$52*(LEFT('[1]表三之三（其它收支录入表）'!$B$6:$B$52,LEN($A85))=$A85))</f>
        <v>50000</v>
      </c>
      <c r="F85" s="130">
        <f t="shared" ref="F85:F101" si="9">IFERROR($E85/C85,"")</f>
        <v>1</v>
      </c>
      <c r="G85" s="130">
        <f t="shared" ref="G85:G101" si="10">IFERROR($E85/D85,"")</f>
        <v>1.92307692307692</v>
      </c>
      <c r="H85" s="131" t="s">
        <v>271</v>
      </c>
      <c r="I85" s="126" t="s">
        <v>272</v>
      </c>
      <c r="J85" s="133">
        <f>SUMPRODUCT('[1]表三之二（需明确收支对象级次的录入表）'!D$7:D$80*(LEFT('[1]表三之二（需明确收支对象级次的录入表）'!$B$7:$B$80,LEN($H85))=$H85))+SUMPRODUCT('[1]表三之三（其它收支录入表）'!D$6:D$52*(LEFT('[1]表三之三（其它收支录入表）'!$B$6:$B$52,LEN($H85))=$H85))</f>
        <v>0</v>
      </c>
      <c r="K85" s="128">
        <f>SUMPRODUCT('[1]表三之二（需明确收支对象级次的录入表）'!E$7:E$80*(LEFT('[1]表三之二（需明确收支对象级次的录入表）'!$B$7:$B$80,LEN($H85))=$H85))+SUMPRODUCT('[1]表三之三（其它收支录入表）'!E$6:E$52*(LEFT('[1]表三之三（其它收支录入表）'!$B$6:$B$52,LEN($H85))=$H85))</f>
        <v>0</v>
      </c>
      <c r="L85" s="128">
        <f>SUMPRODUCT('[1]表三之二（需明确收支对象级次的录入表）'!I$7:I$80*(LEFT('[1]表三之二（需明确收支对象级次的录入表）'!$B$7:$B$80,LEN($H85))=$H85))+SUMPRODUCT('[1]表三之三（其它收支录入表）'!F$6:F$52*(LEFT('[1]表三之三（其它收支录入表）'!$B$6:$B$52,LEN($H85))=$H85))</f>
        <v>0</v>
      </c>
      <c r="M85" s="142" t="str">
        <f t="shared" si="7"/>
        <v/>
      </c>
      <c r="N85" s="142" t="str">
        <f t="shared" si="8"/>
        <v/>
      </c>
    </row>
    <row r="86" s="102" customFormat="1" ht="16.5" customHeight="1" spans="1:14">
      <c r="A86" s="131" t="s">
        <v>273</v>
      </c>
      <c r="B86" s="132" t="s">
        <v>274</v>
      </c>
      <c r="C86" s="133">
        <f>SUMPRODUCT('[1]表三之二（需明确收支对象级次的录入表）'!D$7:D$80*(LEFT('[1]表三之二（需明确收支对象级次的录入表）'!$B$7:$B$80,LEN($A86))=$A86))+SUMPRODUCT('[1]表三之三（其它收支录入表）'!D$6:D$52*(LEFT('[1]表三之三（其它收支录入表）'!$B$6:$B$52,LEN($A86))=$A86))</f>
        <v>50000</v>
      </c>
      <c r="D86" s="128">
        <f>SUMPRODUCT('[1]表三之二（需明确收支对象级次的录入表）'!E$7:E$80*(LEFT('[1]表三之二（需明确收支对象级次的录入表）'!$B$7:$B$80,LEN($A86))=$A86))+SUMPRODUCT('[1]表三之三（其它收支录入表）'!E$6:E$52*(LEFT('[1]表三之三（其它收支录入表）'!$B$6:$B$52,LEN($A86))=$A86))</f>
        <v>26000</v>
      </c>
      <c r="E86" s="129">
        <f>SUMPRODUCT('[1]表三之二（需明确收支对象级次的录入表）'!$I$7:$I$80*(LEFT('[1]表三之二（需明确收支对象级次的录入表）'!$B$7:$B$80,LEN($A86))=$A86))+SUMPRODUCT('[1]表三之三（其它收支录入表）'!F$6:F$52*(LEFT('[1]表三之三（其它收支录入表）'!$B$6:$B$52,LEN($A86))=$A86))</f>
        <v>50000</v>
      </c>
      <c r="F86" s="130">
        <f t="shared" si="9"/>
        <v>1</v>
      </c>
      <c r="G86" s="130">
        <f t="shared" si="10"/>
        <v>1.92307692307692</v>
      </c>
      <c r="H86" s="131" t="s">
        <v>275</v>
      </c>
      <c r="I86" s="126" t="s">
        <v>276</v>
      </c>
      <c r="J86" s="136">
        <f>SUMPRODUCT('[1]表三之二（需明确收支对象级次的录入表）'!D$7:D$80*(LEFT('[1]表三之二（需明确收支对象级次的录入表）'!$B$7:$B$80,LEN($H86))=$H86))+SUMPRODUCT('[1]表三之三（其它收支录入表）'!D$6:D$52*(LEFT('[1]表三之三（其它收支录入表）'!$B$6:$B$52,LEN($H86))=$H86))</f>
        <v>0</v>
      </c>
      <c r="K86" s="136">
        <f>SUMPRODUCT('[1]表三之二（需明确收支对象级次的录入表）'!E$7:E$80*(LEFT('[1]表三之二（需明确收支对象级次的录入表）'!$B$7:$B$80,LEN($H86))=$H86))+SUMPRODUCT('[1]表三之三（其它收支录入表）'!E$6:E$52*(LEFT('[1]表三之三（其它收支录入表）'!$B$6:$B$52,LEN($H86))=$H86))</f>
        <v>0</v>
      </c>
      <c r="L86" s="136">
        <f>SUMPRODUCT('[1]表三之二（需明确收支对象级次的录入表）'!I$7:I$80*(LEFT('[1]表三之二（需明确收支对象级次的录入表）'!$B$7:$B$80,LEN($H86))=$H86))+SUMPRODUCT('[1]表三之三（其它收支录入表）'!F$6:F$52*(LEFT('[1]表三之三（其它收支录入表）'!$B$6:$B$52,LEN($H86))=$H86))</f>
        <v>0</v>
      </c>
      <c r="M86" s="142" t="str">
        <f t="shared" si="7"/>
        <v/>
      </c>
      <c r="N86" s="142" t="str">
        <f t="shared" si="8"/>
        <v/>
      </c>
    </row>
    <row r="87" s="102" customFormat="1" ht="16.5" customHeight="1" spans="1:14">
      <c r="A87" s="131" t="s">
        <v>277</v>
      </c>
      <c r="B87" s="132" t="s">
        <v>278</v>
      </c>
      <c r="C87" s="136">
        <f>SUMPRODUCT('[1]表三之二（需明确收支对象级次的录入表）'!D$7:D$80*(LEFT('[1]表三之二（需明确收支对象级次的录入表）'!$B$7:$B$80,LEN($A87))=$A87))+SUMPRODUCT('[1]表三之三（其它收支录入表）'!D$6:D$52*(LEFT('[1]表三之三（其它收支录入表）'!$B$6:$B$52,LEN($A87))=$A87))</f>
        <v>50000</v>
      </c>
      <c r="D87" s="136">
        <f>SUMPRODUCT('[1]表三之二（需明确收支对象级次的录入表）'!E$7:E$80*(LEFT('[1]表三之二（需明确收支对象级次的录入表）'!$B$7:$B$80,LEN($A87))=$A87))+SUMPRODUCT('[1]表三之三（其它收支录入表）'!E$6:E$52*(LEFT('[1]表三之三（其它收支录入表）'!$B$6:$B$52,LEN($A87))=$A87))</f>
        <v>26000</v>
      </c>
      <c r="E87" s="137">
        <f>SUMPRODUCT('[1]表三之二（需明确收支对象级次的录入表）'!$I$7:$I$80*(LEFT('[1]表三之二（需明确收支对象级次的录入表）'!$B$7:$B$80,LEN($A87))=$A87))+SUMPRODUCT('[1]表三之三（其它收支录入表）'!F$6:F$52*(LEFT('[1]表三之三（其它收支录入表）'!$B$6:$B$52,LEN($A87))=$A87))</f>
        <v>50000</v>
      </c>
      <c r="F87" s="130">
        <f t="shared" si="9"/>
        <v>1</v>
      </c>
      <c r="G87" s="130">
        <f t="shared" si="10"/>
        <v>1.92307692307692</v>
      </c>
      <c r="H87" s="131" t="s">
        <v>279</v>
      </c>
      <c r="I87" s="126" t="s">
        <v>280</v>
      </c>
      <c r="J87" s="136">
        <f>SUMPRODUCT('[1]表三之二（需明确收支对象级次的录入表）'!D$7:D$80*(LEFT('[1]表三之二（需明确收支对象级次的录入表）'!$B$7:$B$80,LEN($H87))=$H87))+SUMPRODUCT('[1]表三之三（其它收支录入表）'!D$6:D$52*(LEFT('[1]表三之三（其它收支录入表）'!$B$6:$B$52,LEN($H87))=$H87))</f>
        <v>0</v>
      </c>
      <c r="K87" s="136">
        <f>SUMPRODUCT('[1]表三之二（需明确收支对象级次的录入表）'!E$7:E$80*(LEFT('[1]表三之二（需明确收支对象级次的录入表）'!$B$7:$B$80,LEN($H87))=$H87))+SUMPRODUCT('[1]表三之三（其它收支录入表）'!E$6:E$52*(LEFT('[1]表三之三（其它收支录入表）'!$B$6:$B$52,LEN($H87))=$H87))</f>
        <v>0</v>
      </c>
      <c r="L87" s="136">
        <f>SUMPRODUCT('[1]表三之二（需明确收支对象级次的录入表）'!I$7:I$80*(LEFT('[1]表三之二（需明确收支对象级次的录入表）'!$B$7:$B$80,LEN($H87))=$H87))+SUMPRODUCT('[1]表三之三（其它收支录入表）'!F$6:F$52*(LEFT('[1]表三之三（其它收支录入表）'!$B$6:$B$52,LEN($H87))=$H87))</f>
        <v>0</v>
      </c>
      <c r="M87" s="142" t="str">
        <f t="shared" si="7"/>
        <v/>
      </c>
      <c r="N87" s="142" t="str">
        <f t="shared" si="8"/>
        <v/>
      </c>
    </row>
    <row r="88" s="102" customFormat="1" ht="16.5" customHeight="1" spans="1:14">
      <c r="A88" s="131" t="s">
        <v>281</v>
      </c>
      <c r="B88" s="132" t="s">
        <v>282</v>
      </c>
      <c r="C88" s="136">
        <f>SUMPRODUCT('[1]表三之二（需明确收支对象级次的录入表）'!D$7:D$80*(LEFT('[1]表三之二（需明确收支对象级次的录入表）'!$B$7:$B$80,LEN($A88))=$A88))+SUMPRODUCT('[1]表三之三（其它收支录入表）'!D$6:D$52*(LEFT('[1]表三之三（其它收支录入表）'!$B$6:$B$52,LEN($A88))=$A88))</f>
        <v>0</v>
      </c>
      <c r="D88" s="136">
        <f>SUMPRODUCT('[1]表三之二（需明确收支对象级次的录入表）'!E$7:E$80*(LEFT('[1]表三之二（需明确收支对象级次的录入表）'!$B$7:$B$80,LEN($A88))=$A88))+SUMPRODUCT('[1]表三之三（其它收支录入表）'!E$6:E$52*(LEFT('[1]表三之三（其它收支录入表）'!$B$6:$B$52,LEN($A88))=$A88))</f>
        <v>0</v>
      </c>
      <c r="E88" s="137">
        <f>SUMPRODUCT('[1]表三之二（需明确收支对象级次的录入表）'!$I$7:$I$80*(LEFT('[1]表三之二（需明确收支对象级次的录入表）'!$B$7:$B$80,LEN($A88))=$A88))+SUMPRODUCT('[1]表三之三（其它收支录入表）'!F$6:F$52*(LEFT('[1]表三之三（其它收支录入表）'!$B$6:$B$52,LEN($A88))=$A88))</f>
        <v>0</v>
      </c>
      <c r="F88" s="130" t="str">
        <f t="shared" si="9"/>
        <v/>
      </c>
      <c r="G88" s="130" t="str">
        <f t="shared" si="10"/>
        <v/>
      </c>
      <c r="H88" s="131" t="s">
        <v>283</v>
      </c>
      <c r="I88" s="126" t="s">
        <v>284</v>
      </c>
      <c r="J88" s="136">
        <f>SUMPRODUCT('[1]表三之二（需明确收支对象级次的录入表）'!D$7:D$80*(LEFT('[1]表三之二（需明确收支对象级次的录入表）'!$B$7:$B$80,LEN($H88))=$H88))+SUMPRODUCT('[1]表三之三（其它收支录入表）'!D$6:D$52*(LEFT('[1]表三之三（其它收支录入表）'!$B$6:$B$52,LEN($H88))=$H88))</f>
        <v>0</v>
      </c>
      <c r="K88" s="136">
        <f>SUMPRODUCT('[1]表三之二（需明确收支对象级次的录入表）'!E$7:E$80*(LEFT('[1]表三之二（需明确收支对象级次的录入表）'!$B$7:$B$80,LEN($H88))=$H88))+SUMPRODUCT('[1]表三之三（其它收支录入表）'!E$6:E$52*(LEFT('[1]表三之三（其它收支录入表）'!$B$6:$B$52,LEN($H88))=$H88))</f>
        <v>0</v>
      </c>
      <c r="L88" s="136">
        <f>SUMPRODUCT('[1]表三之二（需明确收支对象级次的录入表）'!I$7:I$80*(LEFT('[1]表三之二（需明确收支对象级次的录入表）'!$B$7:$B$80,LEN($H88))=$H88))+SUMPRODUCT('[1]表三之三（其它收支录入表）'!F$6:F$52*(LEFT('[1]表三之三（其它收支录入表）'!$B$6:$B$52,LEN($H88))=$H88))</f>
        <v>0</v>
      </c>
      <c r="M88" s="142" t="str">
        <f t="shared" si="7"/>
        <v/>
      </c>
      <c r="N88" s="142" t="str">
        <f t="shared" si="8"/>
        <v/>
      </c>
    </row>
    <row r="89" s="102" customFormat="1" ht="16.5" customHeight="1" spans="1:14">
      <c r="A89" s="131" t="s">
        <v>285</v>
      </c>
      <c r="B89" s="132" t="s">
        <v>286</v>
      </c>
      <c r="C89" s="136">
        <f>SUMPRODUCT('[1]表三之二（需明确收支对象级次的录入表）'!D$7:D$80*(LEFT('[1]表三之二（需明确收支对象级次的录入表）'!$B$7:$B$80,LEN($A89))=$A89))+SUMPRODUCT('[1]表三之三（其它收支录入表）'!D$6:D$52*(LEFT('[1]表三之三（其它收支录入表）'!$B$6:$B$52,LEN($A89))=$A89))</f>
        <v>0</v>
      </c>
      <c r="D89" s="136">
        <f>SUMPRODUCT('[1]表三之二（需明确收支对象级次的录入表）'!E$7:E$80*(LEFT('[1]表三之二（需明确收支对象级次的录入表）'!$B$7:$B$80,LEN($A89))=$A89))+SUMPRODUCT('[1]表三之三（其它收支录入表）'!E$6:E$52*(LEFT('[1]表三之三（其它收支录入表）'!$B$6:$B$52,LEN($A89))=$A89))</f>
        <v>0</v>
      </c>
      <c r="E89" s="137">
        <f>SUMPRODUCT('[1]表三之二（需明确收支对象级次的录入表）'!$I$7:$I$80*(LEFT('[1]表三之二（需明确收支对象级次的录入表）'!$B$7:$B$80,LEN($A89))=$A89))+SUMPRODUCT('[1]表三之三（其它收支录入表）'!F$6:F$52*(LEFT('[1]表三之三（其它收支录入表）'!$B$6:$B$52,LEN($A89))=$A89))</f>
        <v>0</v>
      </c>
      <c r="F89" s="130" t="str">
        <f t="shared" si="9"/>
        <v/>
      </c>
      <c r="G89" s="130" t="str">
        <f t="shared" si="10"/>
        <v/>
      </c>
      <c r="H89" s="131" t="s">
        <v>287</v>
      </c>
      <c r="I89" s="126" t="s">
        <v>288</v>
      </c>
      <c r="J89" s="136">
        <f>SUMPRODUCT('[1]表三之二（需明确收支对象级次的录入表）'!D$7:D$80*(LEFT('[1]表三之二（需明确收支对象级次的录入表）'!$B$7:$B$80,LEN($H89))=$H89))+SUMPRODUCT('[1]表三之三（其它收支录入表）'!D$6:D$52*(LEFT('[1]表三之三（其它收支录入表）'!$B$6:$B$52,LEN($H89))=$H89))</f>
        <v>0</v>
      </c>
      <c r="K89" s="136">
        <f>SUMPRODUCT('[1]表三之二（需明确收支对象级次的录入表）'!E$7:E$80*(LEFT('[1]表三之二（需明确收支对象级次的录入表）'!$B$7:$B$80,LEN($H89))=$H89))+SUMPRODUCT('[1]表三之三（其它收支录入表）'!E$6:E$52*(LEFT('[1]表三之三（其它收支录入表）'!$B$6:$B$52,LEN($H89))=$H89))</f>
        <v>0</v>
      </c>
      <c r="L89" s="136">
        <f>SUMPRODUCT('[1]表三之二（需明确收支对象级次的录入表）'!I$7:I$80*(LEFT('[1]表三之二（需明确收支对象级次的录入表）'!$B$7:$B$80,LEN($H89))=$H89))+SUMPRODUCT('[1]表三之三（其它收支录入表）'!F$6:F$52*(LEFT('[1]表三之三（其它收支录入表）'!$B$6:$B$52,LEN($H89))=$H89))</f>
        <v>0</v>
      </c>
      <c r="M89" s="142" t="str">
        <f t="shared" si="7"/>
        <v/>
      </c>
      <c r="N89" s="142" t="str">
        <f t="shared" si="8"/>
        <v/>
      </c>
    </row>
    <row r="90" s="102" customFormat="1" ht="16.5" customHeight="1" spans="1:14">
      <c r="A90" s="131" t="s">
        <v>289</v>
      </c>
      <c r="B90" s="132" t="s">
        <v>290</v>
      </c>
      <c r="C90" s="133">
        <f>SUMPRODUCT('[1]表三之二（需明确收支对象级次的录入表）'!D$7:D$80*(LEFT('[1]表三之二（需明确收支对象级次的录入表）'!$B$7:$B$80,LEN($A90))=$A90))+SUMPRODUCT('[1]表三之三（其它收支录入表）'!D$6:D$52*(LEFT('[1]表三之三（其它收支录入表）'!$B$6:$B$52,LEN($A90))=$A90))</f>
        <v>0</v>
      </c>
      <c r="D90" s="128">
        <f>SUMPRODUCT('[1]表三之二（需明确收支对象级次的录入表）'!E$7:E$80*(LEFT('[1]表三之二（需明确收支对象级次的录入表）'!$B$7:$B$80,LEN($A90))=$A90))+SUMPRODUCT('[1]表三之三（其它收支录入表）'!E$6:E$52*(LEFT('[1]表三之三（其它收支录入表）'!$B$6:$B$52,LEN($A90))=$A90))</f>
        <v>24979</v>
      </c>
      <c r="E90" s="129">
        <f>SUMPRODUCT('[1]表三之二（需明确收支对象级次的录入表）'!$I$7:$I$80*(LEFT('[1]表三之二（需明确收支对象级次的录入表）'!$B$7:$B$80,LEN($A90))=$A90))+SUMPRODUCT('[1]表三之三（其它收支录入表）'!F$6:F$52*(LEFT('[1]表三之三（其它收支录入表）'!$B$6:$B$52,LEN($A90))=$A90))</f>
        <v>0</v>
      </c>
      <c r="F90" s="130" t="str">
        <f t="shared" si="9"/>
        <v/>
      </c>
      <c r="G90" s="130">
        <f t="shared" si="10"/>
        <v>0</v>
      </c>
      <c r="H90" s="131" t="s">
        <v>291</v>
      </c>
      <c r="I90" s="126" t="s">
        <v>292</v>
      </c>
      <c r="J90" s="136">
        <f>SUMPRODUCT('[1]表三之二（需明确收支对象级次的录入表）'!D$7:D$80*(LEFT('[1]表三之二（需明确收支对象级次的录入表）'!$B$7:$B$80,LEN($H90))=$H90))+SUMPRODUCT('[1]表三之三（其它收支录入表）'!D$6:D$52*(LEFT('[1]表三之三（其它收支录入表）'!$B$6:$B$52,LEN($H90))=$H90))</f>
        <v>0</v>
      </c>
      <c r="K90" s="136">
        <f>SUMPRODUCT('[1]表三之二（需明确收支对象级次的录入表）'!E$7:E$80*(LEFT('[1]表三之二（需明确收支对象级次的录入表）'!$B$7:$B$80,LEN($H90))=$H90))+SUMPRODUCT('[1]表三之三（其它收支录入表）'!E$6:E$52*(LEFT('[1]表三之三（其它收支录入表）'!$B$6:$B$52,LEN($H90))=$H90))</f>
        <v>24631</v>
      </c>
      <c r="L90" s="136">
        <f>SUMPRODUCT('[1]表三之二（需明确收支对象级次的录入表）'!I$7:I$80*(LEFT('[1]表三之二（需明确收支对象级次的录入表）'!$B$7:$B$80,LEN($H90))=$H90))+SUMPRODUCT('[1]表三之三（其它收支录入表）'!F$6:F$52*(LEFT('[1]表三之三（其它收支录入表）'!$B$6:$B$52,LEN($H90))=$H90))</f>
        <v>0</v>
      </c>
      <c r="M90" s="142" t="str">
        <f t="shared" si="7"/>
        <v/>
      </c>
      <c r="N90" s="142">
        <f t="shared" si="8"/>
        <v>0</v>
      </c>
    </row>
    <row r="91" s="102" customFormat="1" ht="16.5" customHeight="1" spans="1:14">
      <c r="A91" s="131" t="s">
        <v>293</v>
      </c>
      <c r="B91" s="132" t="s">
        <v>294</v>
      </c>
      <c r="C91" s="133">
        <f>SUMPRODUCT('[1]表三之二（需明确收支对象级次的录入表）'!D$7:D$80*(LEFT('[1]表三之二（需明确收支对象级次的录入表）'!$B$7:$B$80,LEN($A91))=$A91))+SUMPRODUCT('[1]表三之三（其它收支录入表）'!D$6:D$52*(LEFT('[1]表三之三（其它收支录入表）'!$B$6:$B$52,LEN($A91))=$A91))</f>
        <v>0</v>
      </c>
      <c r="D91" s="128">
        <f>SUMPRODUCT('[1]表三之二（需明确收支对象级次的录入表）'!E$7:E$80*(LEFT('[1]表三之二（需明确收支对象级次的录入表）'!$B$7:$B$80,LEN($A91))=$A91))+SUMPRODUCT('[1]表三之三（其它收支录入表）'!E$6:E$52*(LEFT('[1]表三之三（其它收支录入表）'!$B$6:$B$52,LEN($A91))=$A91))</f>
        <v>24979</v>
      </c>
      <c r="E91" s="129">
        <f>SUMPRODUCT('[1]表三之二（需明确收支对象级次的录入表）'!$I$7:$I$80*(LEFT('[1]表三之二（需明确收支对象级次的录入表）'!$B$7:$B$80,LEN($A91))=$A91))+SUMPRODUCT('[1]表三之三（其它收支录入表）'!F$6:F$52*(LEFT('[1]表三之三（其它收支录入表）'!$B$6:$B$52,LEN($A91))=$A91))</f>
        <v>0</v>
      </c>
      <c r="F91" s="130" t="str">
        <f t="shared" si="9"/>
        <v/>
      </c>
      <c r="G91" s="130">
        <f t="shared" si="10"/>
        <v>0</v>
      </c>
      <c r="H91" s="131" t="s">
        <v>295</v>
      </c>
      <c r="I91" s="126" t="s">
        <v>296</v>
      </c>
      <c r="J91" s="136">
        <f>SUMPRODUCT('[1]表三之二（需明确收支对象级次的录入表）'!D$7:D$80*(LEFT('[1]表三之二（需明确收支对象级次的录入表）'!$B$7:$B$80,LEN($H91))=$H91))+SUMPRODUCT('[1]表三之三（其它收支录入表）'!D$6:D$52*(LEFT('[1]表三之三（其它收支录入表）'!$B$6:$B$52,LEN($H91))=$H91))</f>
        <v>0</v>
      </c>
      <c r="K91" s="136">
        <f>SUMPRODUCT('[1]表三之二（需明确收支对象级次的录入表）'!E$7:E$80*(LEFT('[1]表三之二（需明确收支对象级次的录入表）'!$B$7:$B$80,LEN($H91))=$H91))+SUMPRODUCT('[1]表三之三（其它收支录入表）'!E$6:E$52*(LEFT('[1]表三之三（其它收支录入表）'!$B$6:$B$52,LEN($H91))=$H91))</f>
        <v>0</v>
      </c>
      <c r="L91" s="136">
        <f>SUMPRODUCT('[1]表三之二（需明确收支对象级次的录入表）'!I$7:I$80*(LEFT('[1]表三之二（需明确收支对象级次的录入表）'!$B$7:$B$80,LEN($H91))=$H91))+SUMPRODUCT('[1]表三之三（其它收支录入表）'!F$6:F$52*(LEFT('[1]表三之三（其它收支录入表）'!$B$6:$B$52,LEN($H91))=$H91))</f>
        <v>0</v>
      </c>
      <c r="M91" s="142" t="str">
        <f t="shared" si="7"/>
        <v/>
      </c>
      <c r="N91" s="142" t="str">
        <f t="shared" si="8"/>
        <v/>
      </c>
    </row>
    <row r="92" s="102" customFormat="1" ht="16.5" customHeight="1" spans="1:14">
      <c r="A92" s="131" t="s">
        <v>297</v>
      </c>
      <c r="B92" s="132" t="s">
        <v>298</v>
      </c>
      <c r="C92" s="136">
        <f>SUMPRODUCT('[1]表三之二（需明确收支对象级次的录入表）'!D$7:D$80*(LEFT('[1]表三之二（需明确收支对象级次的录入表）'!$B$7:$B$80,LEN($A92))=$A92))+SUMPRODUCT('[1]表三之三（其它收支录入表）'!D$6:D$52*(LEFT('[1]表三之三（其它收支录入表）'!$B$6:$B$52,LEN($A92))=$A92))</f>
        <v>0</v>
      </c>
      <c r="D92" s="136">
        <f>SUMPRODUCT('[1]表三之二（需明确收支对象级次的录入表）'!E$7:E$80*(LEFT('[1]表三之二（需明确收支对象级次的录入表）'!$B$7:$B$80,LEN($A92))=$A92))+SUMPRODUCT('[1]表三之三（其它收支录入表）'!E$6:E$52*(LEFT('[1]表三之三（其它收支录入表）'!$B$6:$B$52,LEN($A92))=$A92))</f>
        <v>24979</v>
      </c>
      <c r="E92" s="137">
        <f>SUMPRODUCT('[1]表三之二（需明确收支对象级次的录入表）'!$I$7:$I$80*(LEFT('[1]表三之二（需明确收支对象级次的录入表）'!$B$7:$B$80,LEN($A92))=$A92))+SUMPRODUCT('[1]表三之三（其它收支录入表）'!F$6:F$52*(LEFT('[1]表三之三（其它收支录入表）'!$B$6:$B$52,LEN($A92))=$A92))</f>
        <v>0</v>
      </c>
      <c r="F92" s="130" t="str">
        <f t="shared" si="9"/>
        <v/>
      </c>
      <c r="G92" s="130">
        <f t="shared" si="10"/>
        <v>0</v>
      </c>
      <c r="H92" s="131" t="s">
        <v>299</v>
      </c>
      <c r="I92" s="126" t="s">
        <v>300</v>
      </c>
      <c r="J92" s="133">
        <f>SUMPRODUCT('[1]表三之二（需明确收支对象级次的录入表）'!D$7:D$80*(LEFT('[1]表三之二（需明确收支对象级次的录入表）'!$B$7:$B$80,LEN($H92))=$H92))+SUMPRODUCT('[1]表三之三（其它收支录入表）'!D$6:D$52*(LEFT('[1]表三之三（其它收支录入表）'!$B$6:$B$52,LEN($H92))=$H92))</f>
        <v>0</v>
      </c>
      <c r="K92" s="128">
        <f>SUMPRODUCT('[1]表三之二（需明确收支对象级次的录入表）'!E$7:E$80*(LEFT('[1]表三之二（需明确收支对象级次的录入表）'!$B$7:$B$80,LEN($H92))=$H92))+SUMPRODUCT('[1]表三之三（其它收支录入表）'!E$6:E$52*(LEFT('[1]表三之三（其它收支录入表）'!$B$6:$B$52,LEN($H92))=$H92))</f>
        <v>0</v>
      </c>
      <c r="L92" s="128">
        <f>SUMPRODUCT('[1]表三之二（需明确收支对象级次的录入表）'!I$7:I$80*(LEFT('[1]表三之二（需明确收支对象级次的录入表）'!$B$7:$B$80,LEN($H92))=$H92))+SUMPRODUCT('[1]表三之三（其它收支录入表）'!F$6:F$52*(LEFT('[1]表三之三（其它收支录入表）'!$B$6:$B$52,LEN($H92))=$H92))</f>
        <v>0</v>
      </c>
      <c r="M92" s="142" t="str">
        <f t="shared" si="7"/>
        <v/>
      </c>
      <c r="N92" s="142" t="str">
        <f t="shared" si="8"/>
        <v/>
      </c>
    </row>
    <row r="93" s="102" customFormat="1" ht="16.5" customHeight="1" spans="1:14">
      <c r="A93" s="131" t="s">
        <v>301</v>
      </c>
      <c r="B93" s="132" t="s">
        <v>302</v>
      </c>
      <c r="C93" s="136">
        <f>SUMPRODUCT('[1]表三之二（需明确收支对象级次的录入表）'!D$7:D$80*(LEFT('[1]表三之二（需明确收支对象级次的录入表）'!$B$7:$B$80,LEN($A93))=$A93))+SUMPRODUCT('[1]表三之三（其它收支录入表）'!D$6:D$52*(LEFT('[1]表三之三（其它收支录入表）'!$B$6:$B$52,LEN($A93))=$A93))</f>
        <v>0</v>
      </c>
      <c r="D93" s="136">
        <f>SUMPRODUCT('[1]表三之二（需明确收支对象级次的录入表）'!E$7:E$80*(LEFT('[1]表三之二（需明确收支对象级次的录入表）'!$B$7:$B$80,LEN($A93))=$A93))+SUMPRODUCT('[1]表三之三（其它收支录入表）'!E$6:E$52*(LEFT('[1]表三之三（其它收支录入表）'!$B$6:$B$52,LEN($A93))=$A93))</f>
        <v>0</v>
      </c>
      <c r="E93" s="137">
        <f>SUMPRODUCT('[1]表三之二（需明确收支对象级次的录入表）'!$I$7:$I$80*(LEFT('[1]表三之二（需明确收支对象级次的录入表）'!$B$7:$B$80,LEN($A93))=$A93))+SUMPRODUCT('[1]表三之三（其它收支录入表）'!F$6:F$52*(LEFT('[1]表三之三（其它收支录入表）'!$B$6:$B$52,LEN($A93))=$A93))</f>
        <v>0</v>
      </c>
      <c r="F93" s="130" t="str">
        <f t="shared" si="9"/>
        <v/>
      </c>
      <c r="G93" s="130" t="str">
        <f t="shared" si="10"/>
        <v/>
      </c>
      <c r="H93" s="131" t="s">
        <v>303</v>
      </c>
      <c r="I93" s="126" t="s">
        <v>304</v>
      </c>
      <c r="J93" s="136">
        <f>SUMPRODUCT('[1]表三之二（需明确收支对象级次的录入表）'!D$7:D$80*(LEFT('[1]表三之二（需明确收支对象级次的录入表）'!$B$7:$B$80,LEN($H93))=$H93))+SUMPRODUCT('[1]表三之三（其它收支录入表）'!D$6:D$52*(LEFT('[1]表三之三（其它收支录入表）'!$B$6:$B$52,LEN($H93))=$H93))</f>
        <v>0</v>
      </c>
      <c r="K93" s="136">
        <f>SUMPRODUCT('[1]表三之二（需明确收支对象级次的录入表）'!E$7:E$80*(LEFT('[1]表三之二（需明确收支对象级次的录入表）'!$B$7:$B$80,LEN($H93))=$H93))+SUMPRODUCT('[1]表三之三（其它收支录入表）'!E$6:E$52*(LEFT('[1]表三之三（其它收支录入表）'!$B$6:$B$52,LEN($H93))=$H93))</f>
        <v>0</v>
      </c>
      <c r="L93" s="136">
        <f>SUMPRODUCT('[1]表三之二（需明确收支对象级次的录入表）'!I$7:I$80*(LEFT('[1]表三之二（需明确收支对象级次的录入表）'!$B$7:$B$80,LEN($H93))=$H93))+SUMPRODUCT('[1]表三之三（其它收支录入表）'!F$6:F$52*(LEFT('[1]表三之三（其它收支录入表）'!$B$6:$B$52,LEN($H93))=$H93))</f>
        <v>0</v>
      </c>
      <c r="M93" s="142" t="str">
        <f t="shared" si="7"/>
        <v/>
      </c>
      <c r="N93" s="142" t="str">
        <f t="shared" si="8"/>
        <v/>
      </c>
    </row>
    <row r="94" s="102" customFormat="1" ht="16.5" customHeight="1" spans="1:14">
      <c r="A94" s="131" t="s">
        <v>305</v>
      </c>
      <c r="B94" s="132" t="s">
        <v>306</v>
      </c>
      <c r="C94" s="136">
        <f>SUMPRODUCT('[1]表三之二（需明确收支对象级次的录入表）'!D$7:D$80*(LEFT('[1]表三之二（需明确收支对象级次的录入表）'!$B$7:$B$80,LEN($A94))=$A94))+SUMPRODUCT('[1]表三之三（其它收支录入表）'!D$6:D$52*(LEFT('[1]表三之三（其它收支录入表）'!$B$6:$B$52,LEN($A94))=$A94))</f>
        <v>0</v>
      </c>
      <c r="D94" s="136">
        <f>SUMPRODUCT('[1]表三之二（需明确收支对象级次的录入表）'!E$7:E$80*(LEFT('[1]表三之二（需明确收支对象级次的录入表）'!$B$7:$B$80,LEN($A94))=$A94))+SUMPRODUCT('[1]表三之三（其它收支录入表）'!E$6:E$52*(LEFT('[1]表三之三（其它收支录入表）'!$B$6:$B$52,LEN($A94))=$A94))</f>
        <v>0</v>
      </c>
      <c r="E94" s="137">
        <f>SUMPRODUCT('[1]表三之二（需明确收支对象级次的录入表）'!$I$7:$I$80*(LEFT('[1]表三之二（需明确收支对象级次的录入表）'!$B$7:$B$80,LEN($A94))=$A94))+SUMPRODUCT('[1]表三之三（其它收支录入表）'!F$6:F$52*(LEFT('[1]表三之三（其它收支录入表）'!$B$6:$B$52,LEN($A94))=$A94))</f>
        <v>0</v>
      </c>
      <c r="F94" s="130" t="str">
        <f t="shared" si="9"/>
        <v/>
      </c>
      <c r="G94" s="130" t="str">
        <f t="shared" si="10"/>
        <v/>
      </c>
      <c r="H94" s="131" t="s">
        <v>307</v>
      </c>
      <c r="I94" s="126" t="s">
        <v>308</v>
      </c>
      <c r="J94" s="136">
        <f>SUMPRODUCT('[1]表三之二（需明确收支对象级次的录入表）'!D$7:D$80*(LEFT('[1]表三之二（需明确收支对象级次的录入表）'!$B$7:$B$80,LEN($H94))=$H94))+SUMPRODUCT('[1]表三之三（其它收支录入表）'!D$6:D$52*(LEFT('[1]表三之三（其它收支录入表）'!$B$6:$B$52,LEN($H94))=$H94))</f>
        <v>0</v>
      </c>
      <c r="K94" s="136">
        <f>SUMPRODUCT('[1]表三之二（需明确收支对象级次的录入表）'!E$7:E$80*(LEFT('[1]表三之二（需明确收支对象级次的录入表）'!$B$7:$B$80,LEN($H94))=$H94))+SUMPRODUCT('[1]表三之三（其它收支录入表）'!E$6:E$52*(LEFT('[1]表三之三（其它收支录入表）'!$B$6:$B$52,LEN($H94))=$H94))</f>
        <v>0</v>
      </c>
      <c r="L94" s="136">
        <f>SUMPRODUCT('[1]表三之二（需明确收支对象级次的录入表）'!I$7:I$80*(LEFT('[1]表三之二（需明确收支对象级次的录入表）'!$B$7:$B$80,LEN($H94))=$H94))+SUMPRODUCT('[1]表三之三（其它收支录入表）'!F$6:F$52*(LEFT('[1]表三之三（其它收支录入表）'!$B$6:$B$52,LEN($H94))=$H94))</f>
        <v>0</v>
      </c>
      <c r="M94" s="142" t="str">
        <f t="shared" si="7"/>
        <v/>
      </c>
      <c r="N94" s="142" t="str">
        <f t="shared" si="8"/>
        <v/>
      </c>
    </row>
    <row r="95" s="102" customFormat="1" ht="16.5" customHeight="1" spans="1:14">
      <c r="A95" s="131" t="s">
        <v>309</v>
      </c>
      <c r="B95" s="132" t="s">
        <v>310</v>
      </c>
      <c r="C95" s="136">
        <f>SUMPRODUCT('[1]表三之二（需明确收支对象级次的录入表）'!D$7:D$80*(LEFT('[1]表三之二（需明确收支对象级次的录入表）'!$B$7:$B$80,LEN($A95))=$A95))+SUMPRODUCT('[1]表三之三（其它收支录入表）'!D$6:D$52*(LEFT('[1]表三之三（其它收支录入表）'!$B$6:$B$52,LEN($A95))=$A95))</f>
        <v>0</v>
      </c>
      <c r="D95" s="136">
        <f>SUMPRODUCT('[1]表三之二（需明确收支对象级次的录入表）'!E$7:E$80*(LEFT('[1]表三之二（需明确收支对象级次的录入表）'!$B$7:$B$80,LEN($A95))=$A95))+SUMPRODUCT('[1]表三之三（其它收支录入表）'!E$6:E$52*(LEFT('[1]表三之三（其它收支录入表）'!$B$6:$B$52,LEN($A95))=$A95))</f>
        <v>0</v>
      </c>
      <c r="E95" s="137">
        <f>SUMPRODUCT('[1]表三之二（需明确收支对象级次的录入表）'!$I$7:$I$80*(LEFT('[1]表三之二（需明确收支对象级次的录入表）'!$B$7:$B$80,LEN($A95))=$A95))+SUMPRODUCT('[1]表三之三（其它收支录入表）'!F$6:F$52*(LEFT('[1]表三之三（其它收支录入表）'!$B$6:$B$52,LEN($A95))=$A95))</f>
        <v>0</v>
      </c>
      <c r="F95" s="130" t="str">
        <f t="shared" si="9"/>
        <v/>
      </c>
      <c r="G95" s="130" t="str">
        <f t="shared" si="10"/>
        <v/>
      </c>
      <c r="H95" s="131" t="s">
        <v>311</v>
      </c>
      <c r="I95" s="126" t="s">
        <v>312</v>
      </c>
      <c r="J95" s="136">
        <f>SUMPRODUCT('[1]表三之二（需明确收支对象级次的录入表）'!D$7:D$80*(LEFT('[1]表三之二（需明确收支对象级次的录入表）'!$B$7:$B$80,LEN($H95))=$H95))+SUMPRODUCT('[1]表三之三（其它收支录入表）'!D$6:D$52*(LEFT('[1]表三之三（其它收支录入表）'!$B$6:$B$52,LEN($H95))=$H95))</f>
        <v>0</v>
      </c>
      <c r="K95" s="136">
        <f>SUMPRODUCT('[1]表三之二（需明确收支对象级次的录入表）'!E$7:E$80*(LEFT('[1]表三之二（需明确收支对象级次的录入表）'!$B$7:$B$80,LEN($H95))=$H95))+SUMPRODUCT('[1]表三之三（其它收支录入表）'!E$6:E$52*(LEFT('[1]表三之三（其它收支录入表）'!$B$6:$B$52,LEN($H95))=$H95))</f>
        <v>0</v>
      </c>
      <c r="L95" s="136">
        <f>SUMPRODUCT('[1]表三之二（需明确收支对象级次的录入表）'!I$7:I$80*(LEFT('[1]表三之二（需明确收支对象级次的录入表）'!$B$7:$B$80,LEN($H95))=$H95))+SUMPRODUCT('[1]表三之三（其它收支录入表）'!F$6:F$52*(LEFT('[1]表三之三（其它收支录入表）'!$B$6:$B$52,LEN($H95))=$H95))</f>
        <v>0</v>
      </c>
      <c r="M95" s="142" t="str">
        <f t="shared" si="7"/>
        <v/>
      </c>
      <c r="N95" s="142" t="str">
        <f t="shared" si="8"/>
        <v/>
      </c>
    </row>
    <row r="96" s="102" customFormat="1" ht="16.5" customHeight="1" spans="1:14">
      <c r="A96" s="131" t="s">
        <v>313</v>
      </c>
      <c r="B96" s="132" t="s">
        <v>314</v>
      </c>
      <c r="C96" s="136">
        <f>SUMPRODUCT('[1]表三之二（需明确收支对象级次的录入表）'!D$7:D$80*(LEFT('[1]表三之二（需明确收支对象级次的录入表）'!$B$7:$B$80,LEN($A96))=$A96))+SUMPRODUCT('[1]表三之三（其它收支录入表）'!D$6:D$52*(LEFT('[1]表三之三（其它收支录入表）'!$B$6:$B$52,LEN($A96))=$A96))</f>
        <v>0</v>
      </c>
      <c r="D96" s="136">
        <f>SUMPRODUCT('[1]表三之二（需明确收支对象级次的录入表）'!E$7:E$80*(LEFT('[1]表三之二（需明确收支对象级次的录入表）'!$B$7:$B$80,LEN($A96))=$A96))+SUMPRODUCT('[1]表三之三（其它收支录入表）'!E$6:E$52*(LEFT('[1]表三之三（其它收支录入表）'!$B$6:$B$52,LEN($A96))=$A96))</f>
        <v>24513</v>
      </c>
      <c r="E96" s="137">
        <f>SUMPRODUCT('[1]表三之二（需明确收支对象级次的录入表）'!$I$7:$I$80*(LEFT('[1]表三之二（需明确收支对象级次的录入表）'!$B$7:$B$80,LEN($A96))=$A96))+SUMPRODUCT('[1]表三之三（其它收支录入表）'!F$6:F$52*(LEFT('[1]表三之三（其它收支录入表）'!$B$6:$B$52,LEN($A96))=$A96))</f>
        <v>0</v>
      </c>
      <c r="F96" s="130" t="str">
        <f t="shared" si="9"/>
        <v/>
      </c>
      <c r="G96" s="130">
        <f t="shared" si="10"/>
        <v>0</v>
      </c>
      <c r="H96" s="131" t="s">
        <v>315</v>
      </c>
      <c r="I96" s="126" t="s">
        <v>316</v>
      </c>
      <c r="J96" s="136">
        <f>SUMPRODUCT('[1]表三之二（需明确收支对象级次的录入表）'!D$7:D$80*(LEFT('[1]表三之二（需明确收支对象级次的录入表）'!$B$7:$B$80,LEN($H96))=$H96))+SUMPRODUCT('[1]表三之三（其它收支录入表）'!D$6:D$52*(LEFT('[1]表三之三（其它收支录入表）'!$B$6:$B$52,LEN($H96))=$H96))</f>
        <v>0</v>
      </c>
      <c r="K96" s="136">
        <f>SUMPRODUCT('[1]表三之二（需明确收支对象级次的录入表）'!E$7:E$80*(LEFT('[1]表三之二（需明确收支对象级次的录入表）'!$B$7:$B$80,LEN($H96))=$H96))+SUMPRODUCT('[1]表三之三（其它收支录入表）'!E$6:E$52*(LEFT('[1]表三之三（其它收支录入表）'!$B$6:$B$52,LEN($H96))=$H96))</f>
        <v>0</v>
      </c>
      <c r="L96" s="136">
        <f>SUMPRODUCT('[1]表三之二（需明确收支对象级次的录入表）'!I$7:I$80*(LEFT('[1]表三之二（需明确收支对象级次的录入表）'!$B$7:$B$80,LEN($H96))=$H96))+SUMPRODUCT('[1]表三之三（其它收支录入表）'!F$6:F$52*(LEFT('[1]表三之三（其它收支录入表）'!$B$6:$B$52,LEN($H96))=$H96))</f>
        <v>0</v>
      </c>
      <c r="M96" s="142" t="str">
        <f t="shared" si="7"/>
        <v/>
      </c>
      <c r="N96" s="142" t="str">
        <f t="shared" si="8"/>
        <v/>
      </c>
    </row>
    <row r="97" s="102" customFormat="1" ht="16.5" customHeight="1" spans="1:14">
      <c r="A97" s="131" t="s">
        <v>317</v>
      </c>
      <c r="B97" s="132" t="s">
        <v>318</v>
      </c>
      <c r="C97" s="133">
        <f>SUMPRODUCT('[1]表三之二（需明确收支对象级次的录入表）'!D$7:D$80*(LEFT('[1]表三之二（需明确收支对象级次的录入表）'!$B$7:$B$80,LEN($A97))=$A97))+SUMPRODUCT('[1]表三之三（其它收支录入表）'!D$6:D$52*(LEFT('[1]表三之三（其它收支录入表）'!$B$6:$B$52,LEN($A97))=$A97))</f>
        <v>0</v>
      </c>
      <c r="D97" s="128">
        <f>SUMPRODUCT('[1]表三之二（需明确收支对象级次的录入表）'!E$7:E$80*(LEFT('[1]表三之二（需明确收支对象级次的录入表）'!$B$7:$B$80,LEN($A97))=$A97))+SUMPRODUCT('[1]表三之三（其它收支录入表）'!E$6:E$52*(LEFT('[1]表三之三（其它收支录入表）'!$B$6:$B$52,LEN($A97))=$A97))</f>
        <v>0</v>
      </c>
      <c r="E97" s="129">
        <f>SUMPRODUCT('[1]表三之二（需明确收支对象级次的录入表）'!$I$7:$I$80*(LEFT('[1]表三之二（需明确收支对象级次的录入表）'!$B$7:$B$80,LEN($A97))=$A97))+SUMPRODUCT('[1]表三之三（其它收支录入表）'!F$6:F$52*(LEFT('[1]表三之三（其它收支录入表）'!$B$6:$B$52,LEN($A97))=$A97))</f>
        <v>0</v>
      </c>
      <c r="F97" s="130" t="str">
        <f t="shared" si="9"/>
        <v/>
      </c>
      <c r="G97" s="130" t="str">
        <f t="shared" si="10"/>
        <v/>
      </c>
      <c r="H97" s="131"/>
      <c r="I97" s="126"/>
      <c r="J97" s="143"/>
      <c r="K97" s="144"/>
      <c r="L97" s="144"/>
      <c r="M97" s="145"/>
      <c r="N97" s="145"/>
    </row>
    <row r="98" s="102" customFormat="1" ht="16.5" customHeight="1" spans="1:14">
      <c r="A98" s="131" t="s">
        <v>319</v>
      </c>
      <c r="B98" s="132" t="s">
        <v>320</v>
      </c>
      <c r="C98" s="136">
        <f>SUMPRODUCT('[1]表三之二（需明确收支对象级次的录入表）'!D$7:D$80*(LEFT('[1]表三之二（需明确收支对象级次的录入表）'!$B$7:$B$80,LEN($A98))=$A98))+SUMPRODUCT('[1]表三之三（其它收支录入表）'!D$6:D$52*(LEFT('[1]表三之三（其它收支录入表）'!$B$6:$B$52,LEN($A98))=$A98))</f>
        <v>0</v>
      </c>
      <c r="D98" s="136">
        <f>SUMPRODUCT('[1]表三之二（需明确收支对象级次的录入表）'!E$7:E$80*(LEFT('[1]表三之二（需明确收支对象级次的录入表）'!$B$7:$B$80,LEN($A98))=$A98))+SUMPRODUCT('[1]表三之三（其它收支录入表）'!E$6:E$52*(LEFT('[1]表三之三（其它收支录入表）'!$B$6:$B$52,LEN($A98))=$A98))</f>
        <v>0</v>
      </c>
      <c r="E98" s="137">
        <f>SUMPRODUCT('[1]表三之二（需明确收支对象级次的录入表）'!$I$7:$I$80*(LEFT('[1]表三之二（需明确收支对象级次的录入表）'!$B$7:$B$80,LEN($A98))=$A98))+SUMPRODUCT('[1]表三之三（其它收支录入表）'!F$6:F$52*(LEFT('[1]表三之三（其它收支录入表）'!$B$6:$B$52,LEN($A98))=$A98))</f>
        <v>0</v>
      </c>
      <c r="F98" s="130" t="str">
        <f t="shared" si="9"/>
        <v/>
      </c>
      <c r="G98" s="130" t="str">
        <f t="shared" si="10"/>
        <v/>
      </c>
      <c r="H98" s="131"/>
      <c r="I98" s="126"/>
      <c r="J98" s="143"/>
      <c r="K98" s="144"/>
      <c r="L98" s="144"/>
      <c r="M98" s="145"/>
      <c r="N98" s="145"/>
    </row>
    <row r="99" s="102" customFormat="1" ht="16.5" customHeight="1" spans="1:14">
      <c r="A99" s="131" t="s">
        <v>321</v>
      </c>
      <c r="B99" s="132" t="s">
        <v>322</v>
      </c>
      <c r="C99" s="136">
        <f>SUMPRODUCT('[1]表三之二（需明确收支对象级次的录入表）'!D$7:D$80*(LEFT('[1]表三之二（需明确收支对象级次的录入表）'!$B$7:$B$80,LEN($A99))=$A99))+SUMPRODUCT('[1]表三之三（其它收支录入表）'!D$6:D$52*(LEFT('[1]表三之三（其它收支录入表）'!$B$6:$B$52,LEN($A99))=$A99))</f>
        <v>0</v>
      </c>
      <c r="D99" s="136">
        <f>SUMPRODUCT('[1]表三之二（需明确收支对象级次的录入表）'!E$7:E$80*(LEFT('[1]表三之二（需明确收支对象级次的录入表）'!$B$7:$B$80,LEN($A99))=$A99))+SUMPRODUCT('[1]表三之三（其它收支录入表）'!E$6:E$52*(LEFT('[1]表三之三（其它收支录入表）'!$B$6:$B$52,LEN($A99))=$A99))</f>
        <v>0</v>
      </c>
      <c r="E99" s="137">
        <f>SUMPRODUCT('[1]表三之二（需明确收支对象级次的录入表）'!$I$7:$I$80*(LEFT('[1]表三之二（需明确收支对象级次的录入表）'!$B$7:$B$80,LEN($A99))=$A99))+SUMPRODUCT('[1]表三之三（其它收支录入表）'!F$6:F$52*(LEFT('[1]表三之三（其它收支录入表）'!$B$6:$B$52,LEN($A99))=$A99))</f>
        <v>0</v>
      </c>
      <c r="F99" s="130" t="str">
        <f t="shared" si="9"/>
        <v/>
      </c>
      <c r="G99" s="130" t="str">
        <f t="shared" si="10"/>
        <v/>
      </c>
      <c r="H99" s="131"/>
      <c r="I99" s="126"/>
      <c r="J99" s="143"/>
      <c r="K99" s="144"/>
      <c r="L99" s="144"/>
      <c r="M99" s="145"/>
      <c r="N99" s="145"/>
    </row>
    <row r="100" s="102" customFormat="1" ht="16.5" customHeight="1" spans="1:14">
      <c r="A100" s="131" t="s">
        <v>323</v>
      </c>
      <c r="B100" s="132" t="s">
        <v>324</v>
      </c>
      <c r="C100" s="136">
        <f>SUMPRODUCT('[1]表三之二（需明确收支对象级次的录入表）'!D$7:D$80*(LEFT('[1]表三之二（需明确收支对象级次的录入表）'!$B$7:$B$80,LEN($A100))=$A100))+SUMPRODUCT('[1]表三之三（其它收支录入表）'!D$6:D$52*(LEFT('[1]表三之三（其它收支录入表）'!$B$6:$B$52,LEN($A100))=$A100))</f>
        <v>0</v>
      </c>
      <c r="D100" s="136">
        <f>SUMPRODUCT('[1]表三之二（需明确收支对象级次的录入表）'!E$7:E$80*(LEFT('[1]表三之二（需明确收支对象级次的录入表）'!$B$7:$B$80,LEN($A100))=$A100))+SUMPRODUCT('[1]表三之三（其它收支录入表）'!E$6:E$52*(LEFT('[1]表三之三（其它收支录入表）'!$B$6:$B$52,LEN($A100))=$A100))</f>
        <v>0</v>
      </c>
      <c r="E100" s="137">
        <f>SUMPRODUCT('[1]表三之二（需明确收支对象级次的录入表）'!$I$7:$I$80*(LEFT('[1]表三之二（需明确收支对象级次的录入表）'!$B$7:$B$80,LEN($A100))=$A100))+SUMPRODUCT('[1]表三之三（其它收支录入表）'!F$6:F$52*(LEFT('[1]表三之三（其它收支录入表）'!$B$6:$B$52,LEN($A100))=$A100))</f>
        <v>0</v>
      </c>
      <c r="F100" s="130" t="str">
        <f t="shared" si="9"/>
        <v/>
      </c>
      <c r="G100" s="130" t="str">
        <f t="shared" si="10"/>
        <v/>
      </c>
      <c r="H100" s="131"/>
      <c r="I100" s="126"/>
      <c r="J100" s="143"/>
      <c r="K100" s="144"/>
      <c r="L100" s="144"/>
      <c r="M100" s="145"/>
      <c r="N100" s="145"/>
    </row>
    <row r="101" s="102" customFormat="1" ht="16.5" customHeight="1" spans="1:14">
      <c r="A101" s="131" t="s">
        <v>325</v>
      </c>
      <c r="B101" s="132" t="s">
        <v>326</v>
      </c>
      <c r="C101" s="136">
        <f>SUMPRODUCT('[1]表三之二（需明确收支对象级次的录入表）'!D$7:D$80*(LEFT('[1]表三之二（需明确收支对象级次的录入表）'!$B$7:$B$80,LEN($A101))=$A101))+SUMPRODUCT('[1]表三之三（其它收支录入表）'!D$6:D$52*(LEFT('[1]表三之三（其它收支录入表）'!$B$6:$B$52,LEN($A101))=$A101))</f>
        <v>0</v>
      </c>
      <c r="D101" s="136">
        <f>SUMPRODUCT('[1]表三之二（需明确收支对象级次的录入表）'!E$7:E$80*(LEFT('[1]表三之二（需明确收支对象级次的录入表）'!$B$7:$B$80,LEN($A101))=$A101))+SUMPRODUCT('[1]表三之三（其它收支录入表）'!E$6:E$52*(LEFT('[1]表三之三（其它收支录入表）'!$B$6:$B$52,LEN($A101))=$A101))</f>
        <v>0</v>
      </c>
      <c r="E101" s="137">
        <f>SUMPRODUCT('[1]表三之二（需明确收支对象级次的录入表）'!$I$7:$I$80*(LEFT('[1]表三之二（需明确收支对象级次的录入表）'!$B$7:$B$80,LEN($A101))=$A101))+SUMPRODUCT('[1]表三之三（其它收支录入表）'!F$6:F$52*(LEFT('[1]表三之三（其它收支录入表）'!$B$6:$B$52,LEN($A101))=$A101))</f>
        <v>0</v>
      </c>
      <c r="F101" s="130" t="str">
        <f t="shared" si="9"/>
        <v/>
      </c>
      <c r="G101" s="130" t="str">
        <f t="shared" si="10"/>
        <v/>
      </c>
      <c r="H101" s="131"/>
      <c r="I101" s="126"/>
      <c r="J101" s="143"/>
      <c r="K101" s="144"/>
      <c r="L101" s="144"/>
      <c r="M101" s="145"/>
      <c r="N101" s="145"/>
    </row>
    <row r="102" s="102" customFormat="1" ht="16.5" customHeight="1" spans="1:14">
      <c r="A102" s="131"/>
      <c r="B102" s="132"/>
      <c r="C102" s="143"/>
      <c r="D102" s="144"/>
      <c r="E102" s="150"/>
      <c r="F102" s="130"/>
      <c r="G102" s="130"/>
      <c r="H102" s="131"/>
      <c r="I102" s="126"/>
      <c r="J102" s="143"/>
      <c r="K102" s="144"/>
      <c r="L102" s="144"/>
      <c r="M102" s="145"/>
      <c r="N102" s="145"/>
    </row>
    <row r="103" s="102" customFormat="1" ht="16.5" customHeight="1" spans="1:14">
      <c r="A103" s="131" t="s">
        <v>327</v>
      </c>
      <c r="B103" s="132" t="s">
        <v>328</v>
      </c>
      <c r="C103" s="133">
        <f>SUMPRODUCT('[1]表三之二（需明确收支对象级次的录入表）'!D$7:D$80*(LEFT('[1]表三之二（需明确收支对象级次的录入表）'!$B$7:$B$80,LEN($A103))=$A103))+SUMPRODUCT('[1]表三之三（其它收支录入表）'!D$6:D$52*(LEFT('[1]表三之三（其它收支录入表）'!$B$6:$B$52,LEN($A103))=$A103))</f>
        <v>0</v>
      </c>
      <c r="D103" s="128">
        <f>SUMPRODUCT('[1]表三之二（需明确收支对象级次的录入表）'!E$7:E$80*(LEFT('[1]表三之二（需明确收支对象级次的录入表）'!$B$7:$B$80,LEN($A103))=$A103))+SUMPRODUCT('[1]表三之三（其它收支录入表）'!E$6:E$52*(LEFT('[1]表三之三（其它收支录入表）'!$B$6:$B$52,LEN($A103))=$A103))</f>
        <v>0</v>
      </c>
      <c r="E103" s="129">
        <f>SUMPRODUCT('[1]表三之二（需明确收支对象级次的录入表）'!$I$7:$I$80*(LEFT('[1]表三之二（需明确收支对象级次的录入表）'!$B$7:$B$80,LEN($A103))=$A103))+SUMPRODUCT('[1]表三之三（其它收支录入表）'!F$6:F$52*(LEFT('[1]表三之三（其它收支录入表）'!$B$6:$B$52,LEN($A103))=$A103))</f>
        <v>0</v>
      </c>
      <c r="F103" s="130" t="str">
        <f t="shared" ref="F103:F109" si="11">IFERROR($E103/C103,"")</f>
        <v/>
      </c>
      <c r="G103" s="130" t="str">
        <f t="shared" ref="G103:G109" si="12">IFERROR($E103/D103,"")</f>
        <v/>
      </c>
      <c r="H103" s="131"/>
      <c r="I103" s="126"/>
      <c r="J103" s="143"/>
      <c r="K103" s="144"/>
      <c r="L103" s="144"/>
      <c r="M103" s="145"/>
      <c r="N103" s="145"/>
    </row>
    <row r="104" s="102" customFormat="1" ht="16.5" customHeight="1" spans="1:14">
      <c r="A104" s="131" t="s">
        <v>329</v>
      </c>
      <c r="B104" s="132" t="s">
        <v>330</v>
      </c>
      <c r="C104" s="133">
        <f>SUMPRODUCT('[1]表三之二（需明确收支对象级次的录入表）'!D$7:D$80*(LEFT('[1]表三之二（需明确收支对象级次的录入表）'!$B$7:$B$80,LEN($A104))=$A104))+SUMPRODUCT('[1]表三之三（其它收支录入表）'!D$6:D$52*(LEFT('[1]表三之三（其它收支录入表）'!$B$6:$B$52,LEN($A104))=$A104))</f>
        <v>0</v>
      </c>
      <c r="D104" s="128">
        <f>SUMPRODUCT('[1]表三之二（需明确收支对象级次的录入表）'!E$7:E$80*(LEFT('[1]表三之二（需明确收支对象级次的录入表）'!$B$7:$B$80,LEN($A104))=$A104))+SUMPRODUCT('[1]表三之三（其它收支录入表）'!E$6:E$52*(LEFT('[1]表三之三（其它收支录入表）'!$B$6:$B$52,LEN($A104))=$A104))</f>
        <v>0</v>
      </c>
      <c r="E104" s="129">
        <f>SUMPRODUCT('[1]表三之二（需明确收支对象级次的录入表）'!$I$7:$I$80*(LEFT('[1]表三之二（需明确收支对象级次的录入表）'!$B$7:$B$80,LEN($A104))=$A104))+SUMPRODUCT('[1]表三之三（其它收支录入表）'!F$6:F$52*(LEFT('[1]表三之三（其它收支录入表）'!$B$6:$B$52,LEN($A104))=$A104))</f>
        <v>0</v>
      </c>
      <c r="F104" s="130" t="str">
        <f t="shared" si="11"/>
        <v/>
      </c>
      <c r="G104" s="130" t="str">
        <f t="shared" si="12"/>
        <v/>
      </c>
      <c r="H104" s="131" t="s">
        <v>331</v>
      </c>
      <c r="I104" s="132" t="s">
        <v>332</v>
      </c>
      <c r="J104" s="133">
        <f>SUMPRODUCT('[1]表三之二（需明确收支对象级次的录入表）'!D$7:D$80*(LEFT('[1]表三之二（需明确收支对象级次的录入表）'!$B$7:$B$80,LEN($H104))=$H104))+SUMPRODUCT('[1]表三之三（其它收支录入表）'!D$6:D$52*(LEFT('[1]表三之三（其它收支录入表）'!$B$6:$B$52,LEN($H104))=$H104))</f>
        <v>81</v>
      </c>
      <c r="K104" s="128">
        <f>SUMPRODUCT('[1]表三之二（需明确收支对象级次的录入表）'!E$7:E$80*(LEFT('[1]表三之二（需明确收支对象级次的录入表）'!$B$7:$B$80,LEN($H104))=$H104))+SUMPRODUCT('[1]表三之三（其它收支录入表）'!E$6:E$52*(LEFT('[1]表三之三（其它收支录入表）'!$B$6:$B$52,LEN($H104))=$H104))</f>
        <v>20081</v>
      </c>
      <c r="L104" s="128">
        <f>SUMPRODUCT('[1]表三之二（需明确收支对象级次的录入表）'!I$7:I$80*(LEFT('[1]表三之二（需明确收支对象级次的录入表）'!$B$7:$B$80,LEN($H104))=$H104))+SUMPRODUCT('[1]表三之三（其它收支录入表）'!F$6:F$52*(LEFT('[1]表三之三（其它收支录入表）'!$B$6:$B$52,LEN($H104))=$H104))</f>
        <v>2068</v>
      </c>
      <c r="M104" s="142">
        <f t="shared" ref="M104:M109" si="13">IFERROR($L104/J104,"")</f>
        <v>25.5308641975309</v>
      </c>
      <c r="N104" s="142">
        <f t="shared" ref="N104:N109" si="14">IFERROR($L104/K104,"")</f>
        <v>0.102982919177332</v>
      </c>
    </row>
    <row r="105" s="102" customFormat="1" ht="16.5" customHeight="1" spans="1:14">
      <c r="A105" s="131" t="s">
        <v>333</v>
      </c>
      <c r="B105" s="132" t="s">
        <v>334</v>
      </c>
      <c r="C105" s="133">
        <f>SUMPRODUCT('[1]表三之二（需明确收支对象级次的录入表）'!D$7:D$80*(LEFT('[1]表三之二（需明确收支对象级次的录入表）'!$B$7:$B$80,LEN($A105))=$A105))+SUMPRODUCT('[1]表三之三（其它收支录入表）'!D$6:D$52*(LEFT('[1]表三之三（其它收支录入表）'!$B$6:$B$52,LEN($A105))=$A105))</f>
        <v>0</v>
      </c>
      <c r="D105" s="128">
        <f>SUMPRODUCT('[1]表三之二（需明确收支对象级次的录入表）'!E$7:E$80*(LEFT('[1]表三之二（需明确收支对象级次的录入表）'!$B$7:$B$80,LEN($A105))=$A105))+SUMPRODUCT('[1]表三之三（其它收支录入表）'!E$6:E$52*(LEFT('[1]表三之三（其它收支录入表）'!$B$6:$B$52,LEN($A105))=$A105))</f>
        <v>0</v>
      </c>
      <c r="E105" s="129">
        <f>SUMPRODUCT('[1]表三之二（需明确收支对象级次的录入表）'!$I$7:$I$80*(LEFT('[1]表三之二（需明确收支对象级次的录入表）'!$B$7:$B$80,LEN($A105))=$A105))+SUMPRODUCT('[1]表三之三（其它收支录入表）'!F$6:F$52*(LEFT('[1]表三之三（其它收支录入表）'!$B$6:$B$52,LEN($A105))=$A105))</f>
        <v>0</v>
      </c>
      <c r="F105" s="130" t="str">
        <f t="shared" si="11"/>
        <v/>
      </c>
      <c r="G105" s="130" t="str">
        <f t="shared" si="12"/>
        <v/>
      </c>
      <c r="H105" s="131" t="s">
        <v>335</v>
      </c>
      <c r="I105" s="126" t="s">
        <v>336</v>
      </c>
      <c r="J105" s="133">
        <f>SUMPRODUCT('[1]表三之二（需明确收支对象级次的录入表）'!D$7:D$80*(LEFT('[1]表三之二（需明确收支对象级次的录入表）'!$B$7:$B$80,LEN($H105))=$H105))+SUMPRODUCT('[1]表三之三（其它收支录入表）'!D$6:D$52*(LEFT('[1]表三之三（其它收支录入表）'!$B$6:$B$52,LEN($H105))=$H105))</f>
        <v>81</v>
      </c>
      <c r="K105" s="128">
        <f>SUMPRODUCT('[1]表三之二（需明确收支对象级次的录入表）'!E$7:E$80*(LEFT('[1]表三之二（需明确收支对象级次的录入表）'!$B$7:$B$80,LEN($H105))=$H105))+SUMPRODUCT('[1]表三之三（其它收支录入表）'!E$6:E$52*(LEFT('[1]表三之三（其它收支录入表）'!$B$6:$B$52,LEN($H105))=$H105))</f>
        <v>20081</v>
      </c>
      <c r="L105" s="128">
        <f>SUMPRODUCT('[1]表三之二（需明确收支对象级次的录入表）'!I$7:I$80*(LEFT('[1]表三之二（需明确收支对象级次的录入表）'!$B$7:$B$80,LEN($H105))=$H105))+SUMPRODUCT('[1]表三之三（其它收支录入表）'!F$6:F$52*(LEFT('[1]表三之三（其它收支录入表）'!$B$6:$B$52,LEN($H105))=$H105))</f>
        <v>2068</v>
      </c>
      <c r="M105" s="142">
        <f t="shared" si="13"/>
        <v>25.5308641975309</v>
      </c>
      <c r="N105" s="142">
        <f t="shared" si="14"/>
        <v>0.102982919177332</v>
      </c>
    </row>
    <row r="106" s="102" customFormat="1" ht="16.5" customHeight="1" spans="1:14">
      <c r="A106" s="131" t="s">
        <v>337</v>
      </c>
      <c r="B106" s="132" t="s">
        <v>338</v>
      </c>
      <c r="C106" s="136">
        <f>SUMPRODUCT('[1]表三之二（需明确收支对象级次的录入表）'!D$7:D$80*(LEFT('[1]表三之二（需明确收支对象级次的录入表）'!$B$7:$B$80,LEN($A106))=$A106))+SUMPRODUCT('[1]表三之三（其它收支录入表）'!D$6:D$52*(LEFT('[1]表三之三（其它收支录入表）'!$B$6:$B$52,LEN($A106))=$A106))</f>
        <v>0</v>
      </c>
      <c r="D106" s="136">
        <f>SUMPRODUCT('[1]表三之二（需明确收支对象级次的录入表）'!E$7:E$80*(LEFT('[1]表三之二（需明确收支对象级次的录入表）'!$B$7:$B$80,LEN($A106))=$A106))+SUMPRODUCT('[1]表三之三（其它收支录入表）'!E$6:E$52*(LEFT('[1]表三之三（其它收支录入表）'!$B$6:$B$52,LEN($A106))=$A106))</f>
        <v>0</v>
      </c>
      <c r="E106" s="137">
        <f>SUMPRODUCT('[1]表三之二（需明确收支对象级次的录入表）'!$I$7:$I$80*(LEFT('[1]表三之二（需明确收支对象级次的录入表）'!$B$7:$B$80,LEN($A106))=$A106))+SUMPRODUCT('[1]表三之三（其它收支录入表）'!F$6:F$52*(LEFT('[1]表三之三（其它收支录入表）'!$B$6:$B$52,LEN($A106))=$A106))</f>
        <v>0</v>
      </c>
      <c r="F106" s="130" t="str">
        <f t="shared" si="11"/>
        <v/>
      </c>
      <c r="G106" s="130" t="str">
        <f t="shared" si="12"/>
        <v/>
      </c>
      <c r="H106" s="131" t="s">
        <v>339</v>
      </c>
      <c r="I106" s="126" t="s">
        <v>340</v>
      </c>
      <c r="J106" s="136">
        <f>SUMPRODUCT('[1]表三之二（需明确收支对象级次的录入表）'!D$7:D$80*(LEFT('[1]表三之二（需明确收支对象级次的录入表）'!$B$7:$B$80,LEN($H106))=$H106))+SUMPRODUCT('[1]表三之三（其它收支录入表）'!D$6:D$52*(LEFT('[1]表三之三（其它收支录入表）'!$B$6:$B$52,LEN($H106))=$H106))</f>
        <v>81</v>
      </c>
      <c r="K106" s="136">
        <f>SUMPRODUCT('[1]表三之二（需明确收支对象级次的录入表）'!E$7:E$80*(LEFT('[1]表三之二（需明确收支对象级次的录入表）'!$B$7:$B$80,LEN($H106))=$H106))+SUMPRODUCT('[1]表三之三（其它收支录入表）'!E$6:E$52*(LEFT('[1]表三之三（其它收支录入表）'!$B$6:$B$52,LEN($H106))=$H106))</f>
        <v>20081</v>
      </c>
      <c r="L106" s="136">
        <f>SUMPRODUCT('[1]表三之二（需明确收支对象级次的录入表）'!I$7:I$80*(LEFT('[1]表三之二（需明确收支对象级次的录入表）'!$B$7:$B$80,LEN($H106))=$H106))+SUMPRODUCT('[1]表三之三（其它收支录入表）'!F$6:F$52*(LEFT('[1]表三之三（其它收支录入表）'!$B$6:$B$52,LEN($H106))=$H106))</f>
        <v>2068</v>
      </c>
      <c r="M106" s="142">
        <f t="shared" si="13"/>
        <v>25.5308641975309</v>
      </c>
      <c r="N106" s="142">
        <f t="shared" si="14"/>
        <v>0.102982919177332</v>
      </c>
    </row>
    <row r="107" s="105" customFormat="1" ht="16.5" customHeight="1" spans="1:14">
      <c r="A107" s="131" t="s">
        <v>341</v>
      </c>
      <c r="B107" s="132" t="s">
        <v>342</v>
      </c>
      <c r="C107" s="136">
        <f>SUMPRODUCT('[1]表三之二（需明确收支对象级次的录入表）'!D$7:D$80*(LEFT('[1]表三之二（需明确收支对象级次的录入表）'!$B$7:$B$80,LEN($A107))=$A107))+SUMPRODUCT('[1]表三之三（其它收支录入表）'!D$6:D$52*(LEFT('[1]表三之三（其它收支录入表）'!$B$6:$B$52,LEN($A107))=$A107))</f>
        <v>0</v>
      </c>
      <c r="D107" s="136">
        <f>SUMPRODUCT('[1]表三之二（需明确收支对象级次的录入表）'!E$7:E$80*(LEFT('[1]表三之二（需明确收支对象级次的录入表）'!$B$7:$B$80,LEN($A107))=$A107))+SUMPRODUCT('[1]表三之三（其它收支录入表）'!E$6:E$52*(LEFT('[1]表三之三（其它收支录入表）'!$B$6:$B$52,LEN($A107))=$A107))</f>
        <v>0</v>
      </c>
      <c r="E107" s="137">
        <f>SUMPRODUCT('[1]表三之二（需明确收支对象级次的录入表）'!$I$7:$I$80*(LEFT('[1]表三之二（需明确收支对象级次的录入表）'!$B$7:$B$80,LEN($A107))=$A107))+SUMPRODUCT('[1]表三之三（其它收支录入表）'!F$6:F$52*(LEFT('[1]表三之三（其它收支录入表）'!$B$6:$B$52,LEN($A107))=$A107))</f>
        <v>0</v>
      </c>
      <c r="F107" s="130" t="str">
        <f t="shared" si="11"/>
        <v/>
      </c>
      <c r="G107" s="130" t="str">
        <f t="shared" si="12"/>
        <v/>
      </c>
      <c r="H107" s="131" t="s">
        <v>343</v>
      </c>
      <c r="I107" s="126" t="s">
        <v>344</v>
      </c>
      <c r="J107" s="136">
        <f>SUMPRODUCT('[1]表三之二（需明确收支对象级次的录入表）'!D$7:D$80*(LEFT('[1]表三之二（需明确收支对象级次的录入表）'!$B$7:$B$80,LEN($H107))=$H107))+SUMPRODUCT('[1]表三之三（其它收支录入表）'!D$6:D$52*(LEFT('[1]表三之三（其它收支录入表）'!$B$6:$B$52,LEN($H107))=$H107))</f>
        <v>0</v>
      </c>
      <c r="K107" s="136">
        <f>SUMPRODUCT('[1]表三之二（需明确收支对象级次的录入表）'!E$7:E$80*(LEFT('[1]表三之二（需明确收支对象级次的录入表）'!$B$7:$B$80,LEN($H107))=$H107))+SUMPRODUCT('[1]表三之三（其它收支录入表）'!E$6:E$52*(LEFT('[1]表三之三（其它收支录入表）'!$B$6:$B$52,LEN($H107))=$H107))</f>
        <v>0</v>
      </c>
      <c r="L107" s="136">
        <f>SUMPRODUCT('[1]表三之二（需明确收支对象级次的录入表）'!I$7:I$80*(LEFT('[1]表三之二（需明确收支对象级次的录入表）'!$B$7:$B$80,LEN($H107))=$H107))+SUMPRODUCT('[1]表三之三（其它收支录入表）'!F$6:F$52*(LEFT('[1]表三之三（其它收支录入表）'!$B$6:$B$52,LEN($H107))=$H107))</f>
        <v>0</v>
      </c>
      <c r="M107" s="142" t="str">
        <f t="shared" si="13"/>
        <v/>
      </c>
      <c r="N107" s="142" t="str">
        <f t="shared" si="14"/>
        <v/>
      </c>
    </row>
    <row r="108" s="105" customFormat="1" ht="16.5" customHeight="1" spans="1:14">
      <c r="A108" s="131" t="s">
        <v>345</v>
      </c>
      <c r="B108" s="132" t="s">
        <v>346</v>
      </c>
      <c r="C108" s="136">
        <f>SUMPRODUCT('[1]表三之二（需明确收支对象级次的录入表）'!D$7:D$80*(LEFT('[1]表三之二（需明确收支对象级次的录入表）'!$B$7:$B$80,LEN($A108))=$A108))+SUMPRODUCT('[1]表三之三（其它收支录入表）'!D$6:D$52*(LEFT('[1]表三之三（其它收支录入表）'!$B$6:$B$52,LEN($A108))=$A108))</f>
        <v>0</v>
      </c>
      <c r="D108" s="136">
        <f>SUMPRODUCT('[1]表三之二（需明确收支对象级次的录入表）'!E$7:E$80*(LEFT('[1]表三之二（需明确收支对象级次的录入表）'!$B$7:$B$80,LEN($A108))=$A108))+SUMPRODUCT('[1]表三之三（其它收支录入表）'!E$6:E$52*(LEFT('[1]表三之三（其它收支录入表）'!$B$6:$B$52,LEN($A108))=$A108))</f>
        <v>0</v>
      </c>
      <c r="E108" s="137">
        <f>SUMPRODUCT('[1]表三之二（需明确收支对象级次的录入表）'!$I$7:$I$80*(LEFT('[1]表三之二（需明确收支对象级次的录入表）'!$B$7:$B$80,LEN($A108))=$A108))+SUMPRODUCT('[1]表三之三（其它收支录入表）'!F$6:F$52*(LEFT('[1]表三之三（其它收支录入表）'!$B$6:$B$52,LEN($A108))=$A108))</f>
        <v>0</v>
      </c>
      <c r="F108" s="130" t="str">
        <f t="shared" si="11"/>
        <v/>
      </c>
      <c r="G108" s="130" t="str">
        <f t="shared" si="12"/>
        <v/>
      </c>
      <c r="H108" s="131" t="s">
        <v>347</v>
      </c>
      <c r="I108" s="126" t="s">
        <v>348</v>
      </c>
      <c r="J108" s="136">
        <f>SUMPRODUCT('[1]表三之二（需明确收支对象级次的录入表）'!D$7:D$80*(LEFT('[1]表三之二（需明确收支对象级次的录入表）'!$B$7:$B$80,LEN($H108))=$H108))+SUMPRODUCT('[1]表三之三（其它收支录入表）'!D$6:D$52*(LEFT('[1]表三之三（其它收支录入表）'!$B$6:$B$52,LEN($H108))=$H108))</f>
        <v>0</v>
      </c>
      <c r="K108" s="136">
        <f>SUMPRODUCT('[1]表三之二（需明确收支对象级次的录入表）'!E$7:E$80*(LEFT('[1]表三之二（需明确收支对象级次的录入表）'!$B$7:$B$80,LEN($H108))=$H108))+SUMPRODUCT('[1]表三之三（其它收支录入表）'!E$6:E$52*(LEFT('[1]表三之三（其它收支录入表）'!$B$6:$B$52,LEN($H108))=$H108))</f>
        <v>0</v>
      </c>
      <c r="L108" s="136">
        <f>SUMPRODUCT('[1]表三之二（需明确收支对象级次的录入表）'!I$7:I$80*(LEFT('[1]表三之二（需明确收支对象级次的录入表）'!$B$7:$B$80,LEN($H108))=$H108))+SUMPRODUCT('[1]表三之三（其它收支录入表）'!F$6:F$52*(LEFT('[1]表三之三（其它收支录入表）'!$B$6:$B$52,LEN($H108))=$H108))</f>
        <v>0</v>
      </c>
      <c r="M108" s="142" t="str">
        <f t="shared" si="13"/>
        <v/>
      </c>
      <c r="N108" s="142" t="str">
        <f t="shared" si="14"/>
        <v/>
      </c>
    </row>
    <row r="109" s="105" customFormat="1" ht="16.5" customHeight="1" spans="1:14">
      <c r="A109" s="131" t="s">
        <v>349</v>
      </c>
      <c r="B109" s="132" t="s">
        <v>350</v>
      </c>
      <c r="C109" s="136">
        <f>SUMPRODUCT('[1]表三之二（需明确收支对象级次的录入表）'!D$7:D$80*(LEFT('[1]表三之二（需明确收支对象级次的录入表）'!$B$7:$B$80,LEN($A109))=$A109))+SUMPRODUCT('[1]表三之三（其它收支录入表）'!D$6:D$52*(LEFT('[1]表三之三（其它收支录入表）'!$B$6:$B$52,LEN($A109))=$A109))</f>
        <v>0</v>
      </c>
      <c r="D109" s="136">
        <f>SUMPRODUCT('[1]表三之二（需明确收支对象级次的录入表）'!E$7:E$80*(LEFT('[1]表三之二（需明确收支对象级次的录入表）'!$B$7:$B$80,LEN($A109))=$A109))+SUMPRODUCT('[1]表三之三（其它收支录入表）'!E$6:E$52*(LEFT('[1]表三之三（其它收支录入表）'!$B$6:$B$52,LEN($A109))=$A109))</f>
        <v>0</v>
      </c>
      <c r="E109" s="137">
        <f>SUMPRODUCT('[1]表三之二（需明确收支对象级次的录入表）'!$I$7:$I$80*(LEFT('[1]表三之二（需明确收支对象级次的录入表）'!$B$7:$B$80,LEN($A109))=$A109))+SUMPRODUCT('[1]表三之三（其它收支录入表）'!F$6:F$52*(LEFT('[1]表三之三（其它收支录入表）'!$B$6:$B$52,LEN($A109))=$A109))</f>
        <v>0</v>
      </c>
      <c r="F109" s="130" t="str">
        <f t="shared" si="11"/>
        <v/>
      </c>
      <c r="G109" s="130" t="str">
        <f t="shared" si="12"/>
        <v/>
      </c>
      <c r="H109" s="131" t="s">
        <v>351</v>
      </c>
      <c r="I109" s="126" t="s">
        <v>352</v>
      </c>
      <c r="J109" s="136">
        <f>SUMPRODUCT('[1]表三之二（需明确收支对象级次的录入表）'!D$7:D$80*(LEFT('[1]表三之二（需明确收支对象级次的录入表）'!$B$7:$B$80,LEN($H109))=$H109))+SUMPRODUCT('[1]表三之三（其它收支录入表）'!D$6:D$52*(LEFT('[1]表三之三（其它收支录入表）'!$B$6:$B$52,LEN($H109))=$H109))</f>
        <v>0</v>
      </c>
      <c r="K109" s="136">
        <f>SUMPRODUCT('[1]表三之二（需明确收支对象级次的录入表）'!E$7:E$80*(LEFT('[1]表三之二（需明确收支对象级次的录入表）'!$B$7:$B$80,LEN($H109))=$H109))+SUMPRODUCT('[1]表三之三（其它收支录入表）'!E$6:E$52*(LEFT('[1]表三之三（其它收支录入表）'!$B$6:$B$52,LEN($H109))=$H109))</f>
        <v>0</v>
      </c>
      <c r="L109" s="136">
        <f>SUMPRODUCT('[1]表三之二（需明确收支对象级次的录入表）'!I$7:I$80*(LEFT('[1]表三之二（需明确收支对象级次的录入表）'!$B$7:$B$80,LEN($H109))=$H109))+SUMPRODUCT('[1]表三之三（其它收支录入表）'!F$6:F$52*(LEFT('[1]表三之三（其它收支录入表）'!$B$6:$B$52,LEN($H109))=$H109))</f>
        <v>0</v>
      </c>
      <c r="M109" s="142" t="str">
        <f t="shared" si="13"/>
        <v/>
      </c>
      <c r="N109" s="142" t="str">
        <f t="shared" si="14"/>
        <v/>
      </c>
    </row>
    <row r="110" s="105" customFormat="1" ht="16.5" customHeight="1" spans="1:14">
      <c r="A110" s="131"/>
      <c r="B110" s="132"/>
      <c r="C110" s="143"/>
      <c r="D110" s="144"/>
      <c r="E110" s="150"/>
      <c r="F110" s="151"/>
      <c r="G110" s="151"/>
      <c r="H110" s="131"/>
      <c r="I110" s="126"/>
      <c r="J110" s="143"/>
      <c r="K110" s="144"/>
      <c r="L110" s="144"/>
      <c r="M110" s="145"/>
      <c r="N110" s="145"/>
    </row>
    <row r="111" s="105" customFormat="1" ht="16.5" customHeight="1" spans="1:14">
      <c r="A111" s="131"/>
      <c r="B111" s="132"/>
      <c r="C111" s="143"/>
      <c r="D111" s="144"/>
      <c r="E111" s="150"/>
      <c r="F111" s="151"/>
      <c r="G111" s="151"/>
      <c r="H111" s="131"/>
      <c r="I111" s="126"/>
      <c r="J111" s="143"/>
      <c r="K111" s="144"/>
      <c r="L111" s="144"/>
      <c r="M111" s="145"/>
      <c r="N111" s="145"/>
    </row>
    <row r="112" s="105" customFormat="1" ht="16.5" customHeight="1" spans="1:14">
      <c r="A112" s="126"/>
      <c r="B112" s="127" t="s">
        <v>83</v>
      </c>
      <c r="C112" s="133">
        <f>SUM(C7,C8,C103)</f>
        <v>551341</v>
      </c>
      <c r="D112" s="128">
        <f>SUM(D7,D8,D103)</f>
        <v>743697</v>
      </c>
      <c r="E112" s="129">
        <f>SUM(E7,E8,E103)</f>
        <v>588939</v>
      </c>
      <c r="F112" s="130">
        <f>IFERROR($E112/C112,"")</f>
        <v>1.06819373128427</v>
      </c>
      <c r="G112" s="130">
        <f>IFERROR($E112/D112,"")</f>
        <v>0.791907188008019</v>
      </c>
      <c r="H112" s="126"/>
      <c r="I112" s="127" t="s">
        <v>353</v>
      </c>
      <c r="J112" s="133">
        <f t="shared" ref="J112:L112" si="15">SUM(J7:J8,J104)</f>
        <v>551341</v>
      </c>
      <c r="K112" s="128">
        <f t="shared" si="15"/>
        <v>743697</v>
      </c>
      <c r="L112" s="128">
        <f t="shared" si="15"/>
        <v>588939</v>
      </c>
      <c r="M112" s="142">
        <f>IFERROR($L112/J112,"")</f>
        <v>1.06819373128427</v>
      </c>
      <c r="N112" s="142">
        <f>IFERROR($L112/K112,"")</f>
        <v>0.791907188008019</v>
      </c>
    </row>
    <row r="113" s="105" customFormat="1" ht="36" customHeight="1" spans="3:14">
      <c r="C113" s="152"/>
      <c r="D113" s="152"/>
      <c r="E113" s="152"/>
      <c r="F113" s="153"/>
      <c r="G113" s="108"/>
      <c r="H113" s="108"/>
      <c r="M113" s="107"/>
      <c r="N113" s="107"/>
    </row>
  </sheetData>
  <protectedRanges>
    <protectedRange sqref="F31:F51" name="F31:F51"/>
  </protectedRanges>
  <mergeCells count="14">
    <mergeCell ref="A2:N2"/>
    <mergeCell ref="M3:N3"/>
    <mergeCell ref="A4:G4"/>
    <mergeCell ref="H4:N4"/>
    <mergeCell ref="E5:G5"/>
    <mergeCell ref="L5:N5"/>
    <mergeCell ref="A5:A6"/>
    <mergeCell ref="B5:B6"/>
    <mergeCell ref="C5:C6"/>
    <mergeCell ref="D5:D6"/>
    <mergeCell ref="H5:H6"/>
    <mergeCell ref="I5:I6"/>
    <mergeCell ref="J5:J6"/>
    <mergeCell ref="K5:K6"/>
  </mergeCells>
  <conditionalFormatting sqref="A1:A65539">
    <cfRule type="duplicateValues" dxfId="0" priority="2"/>
  </conditionalFormatting>
  <conditionalFormatting sqref="H1:H65539">
    <cfRule type="duplicateValues" dxfId="0" priority="1"/>
  </conditionalFormatting>
  <pageMargins left="0.751388888888889" right="0.751388888888889" top="0.271527777777778" bottom="0.271527777777778" header="0" footer="0"/>
  <pageSetup paperSize="9" scale="5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"/>
  <sheetViews>
    <sheetView workbookViewId="0">
      <selection activeCell="I38" sqref="I38"/>
    </sheetView>
  </sheetViews>
  <sheetFormatPr defaultColWidth="10" defaultRowHeight="13.5" outlineLevelCol="3"/>
  <cols>
    <col min="1" max="1" width="26.7333333333333" customWidth="1"/>
    <col min="2" max="2" width="18.125" customWidth="1"/>
    <col min="3" max="3" width="17.5833333333333" customWidth="1"/>
    <col min="4" max="4" width="16.25" customWidth="1"/>
  </cols>
  <sheetData>
    <row r="1" ht="14.3" customHeight="1" spans="1:4">
      <c r="A1" s="57" t="s">
        <v>354</v>
      </c>
      <c r="B1" s="57"/>
      <c r="C1" s="57"/>
      <c r="D1" s="57"/>
    </row>
    <row r="2" ht="28.45" customHeight="1" spans="1:4">
      <c r="A2" s="58" t="s">
        <v>355</v>
      </c>
      <c r="B2" s="58"/>
      <c r="C2" s="58"/>
      <c r="D2" s="58"/>
    </row>
    <row r="3" ht="14.3" customHeight="1" spans="1:4">
      <c r="A3" s="59" t="s">
        <v>21</v>
      </c>
      <c r="B3" s="59"/>
      <c r="C3" s="59"/>
      <c r="D3" s="59"/>
    </row>
    <row r="4" ht="29" customHeight="1" spans="1:4">
      <c r="A4" s="60" t="s">
        <v>22</v>
      </c>
      <c r="B4" s="60" t="s">
        <v>23</v>
      </c>
      <c r="C4" s="60" t="s">
        <v>24</v>
      </c>
      <c r="D4" s="60" t="s">
        <v>25</v>
      </c>
    </row>
    <row r="5" ht="29" customHeight="1" spans="1:4">
      <c r="A5" s="61" t="s">
        <v>51</v>
      </c>
      <c r="B5" s="87">
        <v>66987</v>
      </c>
      <c r="C5" s="87">
        <v>64844.81</v>
      </c>
      <c r="D5" s="62">
        <v>96.8020810007912</v>
      </c>
    </row>
    <row r="6" ht="29" customHeight="1" spans="1:4">
      <c r="A6" s="61" t="s">
        <v>52</v>
      </c>
      <c r="B6" s="87">
        <v>223</v>
      </c>
      <c r="C6" s="87">
        <v>135.78</v>
      </c>
      <c r="D6" s="62">
        <v>60.8878923766816</v>
      </c>
    </row>
    <row r="7" ht="29" customHeight="1" spans="1:4">
      <c r="A7" s="61" t="s">
        <v>53</v>
      </c>
      <c r="B7" s="87">
        <v>21277</v>
      </c>
      <c r="C7" s="87">
        <v>15437.79</v>
      </c>
      <c r="D7" s="62">
        <v>72.5562344315458</v>
      </c>
    </row>
    <row r="8" ht="29" customHeight="1" spans="1:4">
      <c r="A8" s="61" t="s">
        <v>54</v>
      </c>
      <c r="B8" s="87">
        <v>147162</v>
      </c>
      <c r="C8" s="87">
        <v>164069.77</v>
      </c>
      <c r="D8" s="62">
        <v>111.489222761311</v>
      </c>
    </row>
    <row r="9" ht="29" customHeight="1" spans="1:4">
      <c r="A9" s="61" t="s">
        <v>55</v>
      </c>
      <c r="B9" s="87">
        <v>19603</v>
      </c>
      <c r="C9" s="87">
        <v>374.69</v>
      </c>
      <c r="D9" s="62">
        <v>1.91139111360506</v>
      </c>
    </row>
    <row r="10" ht="29" customHeight="1" spans="1:4">
      <c r="A10" s="61" t="s">
        <v>56</v>
      </c>
      <c r="B10" s="87">
        <v>5943</v>
      </c>
      <c r="C10" s="87">
        <v>3752.7</v>
      </c>
      <c r="D10" s="62">
        <v>63.1448763250883</v>
      </c>
    </row>
    <row r="11" ht="29" customHeight="1" spans="1:4">
      <c r="A11" s="61" t="s">
        <v>57</v>
      </c>
      <c r="B11" s="87">
        <v>104406</v>
      </c>
      <c r="C11" s="87">
        <v>105348.94</v>
      </c>
      <c r="D11" s="62">
        <v>100.903147328698</v>
      </c>
    </row>
    <row r="12" ht="29" customHeight="1" spans="1:4">
      <c r="A12" s="61" t="s">
        <v>58</v>
      </c>
      <c r="B12" s="87">
        <v>49208</v>
      </c>
      <c r="C12" s="87">
        <v>51549.22</v>
      </c>
      <c r="D12" s="62">
        <v>104.757803609169</v>
      </c>
    </row>
    <row r="13" ht="29" customHeight="1" spans="1:4">
      <c r="A13" s="61" t="s">
        <v>59</v>
      </c>
      <c r="B13" s="87">
        <v>7381</v>
      </c>
      <c r="C13" s="87">
        <v>6173.7</v>
      </c>
      <c r="D13" s="62">
        <v>83.6431377862078</v>
      </c>
    </row>
    <row r="14" ht="29" customHeight="1" spans="1:4">
      <c r="A14" s="61" t="s">
        <v>60</v>
      </c>
      <c r="B14" s="87">
        <v>29361</v>
      </c>
      <c r="C14" s="87">
        <v>11124.81</v>
      </c>
      <c r="D14" s="62">
        <v>37.889751711454</v>
      </c>
    </row>
    <row r="15" ht="29" customHeight="1" spans="1:4">
      <c r="A15" s="61" t="s">
        <v>61</v>
      </c>
      <c r="B15" s="87">
        <v>127651</v>
      </c>
      <c r="C15" s="87">
        <v>72128.59</v>
      </c>
      <c r="D15" s="62">
        <v>56.5045240538656</v>
      </c>
    </row>
    <row r="16" ht="29" customHeight="1" spans="1:4">
      <c r="A16" s="61" t="s">
        <v>62</v>
      </c>
      <c r="B16" s="87">
        <v>26593</v>
      </c>
      <c r="C16" s="87">
        <v>5670.01</v>
      </c>
      <c r="D16" s="62">
        <v>21.3214379723988</v>
      </c>
    </row>
    <row r="17" ht="29" customHeight="1" spans="1:4">
      <c r="A17" s="61" t="s">
        <v>63</v>
      </c>
      <c r="B17" s="87">
        <v>5846</v>
      </c>
      <c r="C17" s="87">
        <v>834.04</v>
      </c>
      <c r="D17" s="62">
        <v>14.2668491276086</v>
      </c>
    </row>
    <row r="18" ht="29" customHeight="1" spans="1:4">
      <c r="A18" s="61" t="s">
        <v>64</v>
      </c>
      <c r="B18" s="87">
        <v>2838</v>
      </c>
      <c r="C18" s="87">
        <v>291.66</v>
      </c>
      <c r="D18" s="62">
        <v>10.276955602537</v>
      </c>
    </row>
    <row r="19" ht="29" customHeight="1" spans="1:4">
      <c r="A19" s="61" t="s">
        <v>65</v>
      </c>
      <c r="B19" s="87">
        <v>8331</v>
      </c>
      <c r="C19" s="87">
        <v>2931.27</v>
      </c>
      <c r="D19" s="62">
        <v>35.1850918257112</v>
      </c>
    </row>
    <row r="20" ht="29" customHeight="1" spans="1:4">
      <c r="A20" s="61" t="s">
        <v>66</v>
      </c>
      <c r="B20" s="87">
        <v>11407</v>
      </c>
      <c r="C20" s="87">
        <v>11482.79</v>
      </c>
      <c r="D20" s="62">
        <v>100.664416586307</v>
      </c>
    </row>
    <row r="21" ht="29" customHeight="1" spans="1:4">
      <c r="A21" s="61" t="s">
        <v>67</v>
      </c>
      <c r="B21" s="87">
        <v>1581</v>
      </c>
      <c r="C21" s="87">
        <v>1314.91</v>
      </c>
      <c r="D21" s="62">
        <v>83.1695129664769</v>
      </c>
    </row>
    <row r="22" ht="29" customHeight="1" spans="1:4">
      <c r="A22" s="61" t="s">
        <v>68</v>
      </c>
      <c r="B22" s="87">
        <v>3588</v>
      </c>
      <c r="C22" s="87">
        <v>3857.55</v>
      </c>
      <c r="D22" s="62">
        <v>107.51254180602</v>
      </c>
    </row>
    <row r="23" ht="29" customHeight="1" spans="1:4">
      <c r="A23" s="61" t="s">
        <v>69</v>
      </c>
      <c r="B23" s="87">
        <v>2019</v>
      </c>
      <c r="C23" s="87">
        <v>10400.65</v>
      </c>
      <c r="D23" s="62">
        <v>515.138682516097</v>
      </c>
    </row>
    <row r="24" ht="29" customHeight="1" spans="1:4">
      <c r="A24" s="61" t="s">
        <v>70</v>
      </c>
      <c r="B24" s="87">
        <v>6249</v>
      </c>
      <c r="C24" s="87">
        <v>7148</v>
      </c>
      <c r="D24" s="62">
        <v>114.386301808289</v>
      </c>
    </row>
    <row r="25" ht="29" customHeight="1" spans="1:4">
      <c r="A25" s="61" t="s">
        <v>71</v>
      </c>
      <c r="B25" s="87">
        <v>1</v>
      </c>
      <c r="C25" s="87">
        <v>0</v>
      </c>
      <c r="D25" s="62">
        <v>0</v>
      </c>
    </row>
    <row r="26" ht="29" customHeight="1" spans="1:4">
      <c r="A26" s="60" t="s">
        <v>48</v>
      </c>
      <c r="B26" s="87">
        <v>647655</v>
      </c>
      <c r="C26" s="87">
        <v>538871.68</v>
      </c>
      <c r="D26" s="62">
        <v>83.2035080405463</v>
      </c>
    </row>
    <row r="27" ht="29" customHeight="1" spans="1:4">
      <c r="A27" s="61" t="s">
        <v>72</v>
      </c>
      <c r="B27" s="87">
        <v>0</v>
      </c>
      <c r="C27" s="87">
        <v>8000</v>
      </c>
      <c r="D27" s="62"/>
    </row>
    <row r="28" ht="29" customHeight="1" spans="1:4">
      <c r="A28" s="61" t="s">
        <v>73</v>
      </c>
      <c r="B28" s="87">
        <v>20081</v>
      </c>
      <c r="C28" s="87">
        <v>2068</v>
      </c>
      <c r="D28" s="62">
        <v>10.2982919177332</v>
      </c>
    </row>
    <row r="29" ht="29" customHeight="1" spans="1:4">
      <c r="A29" s="91" t="s">
        <v>74</v>
      </c>
      <c r="B29" s="92">
        <v>75961</v>
      </c>
      <c r="C29" s="92">
        <v>40000</v>
      </c>
      <c r="D29" s="93">
        <v>52.6586011242611</v>
      </c>
    </row>
    <row r="30" ht="29" customHeight="1" spans="1:4">
      <c r="A30" s="94" t="s">
        <v>75</v>
      </c>
      <c r="B30" s="95"/>
      <c r="C30" s="95"/>
      <c r="D30" s="95"/>
    </row>
    <row r="31" ht="29" customHeight="1" spans="1:4">
      <c r="A31" s="94" t="s">
        <v>76</v>
      </c>
      <c r="B31" s="95"/>
      <c r="C31" s="95"/>
      <c r="D31" s="95"/>
    </row>
    <row r="32" ht="29" customHeight="1" spans="1:4">
      <c r="A32" s="96" t="s">
        <v>77</v>
      </c>
      <c r="B32" s="97">
        <v>0</v>
      </c>
      <c r="C32" s="97">
        <v>0</v>
      </c>
      <c r="D32" s="74"/>
    </row>
    <row r="33" ht="29" customHeight="1" spans="1:4">
      <c r="A33" s="61" t="s">
        <v>78</v>
      </c>
      <c r="B33" s="87">
        <v>13290</v>
      </c>
      <c r="C33" s="87">
        <v>0</v>
      </c>
      <c r="D33" s="62">
        <v>0</v>
      </c>
    </row>
    <row r="34" ht="29" customHeight="1" spans="1:4">
      <c r="A34" s="91" t="s">
        <v>79</v>
      </c>
      <c r="B34" s="87">
        <v>24631</v>
      </c>
      <c r="C34" s="87">
        <v>0</v>
      </c>
      <c r="D34" s="62">
        <v>0</v>
      </c>
    </row>
    <row r="35" ht="29" customHeight="1" spans="1:4">
      <c r="A35" s="94" t="s">
        <v>80</v>
      </c>
      <c r="B35" s="98">
        <v>0</v>
      </c>
      <c r="C35" s="92">
        <v>0</v>
      </c>
      <c r="D35" s="93"/>
    </row>
    <row r="36" customFormat="1" ht="29" customHeight="1" spans="1:4">
      <c r="A36" s="94" t="s">
        <v>81</v>
      </c>
      <c r="B36" s="99"/>
      <c r="C36" s="95"/>
      <c r="D36" s="95"/>
    </row>
    <row r="37" ht="29" customHeight="1" spans="1:4">
      <c r="A37" s="94" t="s">
        <v>82</v>
      </c>
      <c r="B37" s="100">
        <v>182</v>
      </c>
      <c r="C37" s="97">
        <v>0</v>
      </c>
      <c r="D37" s="74">
        <v>0</v>
      </c>
    </row>
    <row r="38" ht="29" customHeight="1" spans="1:4">
      <c r="A38" s="71" t="s">
        <v>83</v>
      </c>
      <c r="B38" s="101">
        <v>743697</v>
      </c>
      <c r="C38" s="87">
        <v>588939.68</v>
      </c>
      <c r="D38" s="62">
        <v>79.1908102358891</v>
      </c>
    </row>
  </sheetData>
  <mergeCells count="2">
    <mergeCell ref="A2:D2"/>
    <mergeCell ref="A3:D3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"/>
  <sheetViews>
    <sheetView topLeftCell="A3" workbookViewId="0">
      <selection activeCell="E20" sqref="E20"/>
    </sheetView>
  </sheetViews>
  <sheetFormatPr defaultColWidth="10" defaultRowHeight="13.5" outlineLevelCol="3"/>
  <cols>
    <col min="1" max="1" width="26.7333333333333" customWidth="1"/>
    <col min="2" max="2" width="20.25" customWidth="1"/>
    <col min="3" max="3" width="17.5833333333333" customWidth="1"/>
    <col min="4" max="4" width="15.75" customWidth="1"/>
  </cols>
  <sheetData>
    <row r="1" ht="14.3" customHeight="1" spans="1:2">
      <c r="A1" s="57" t="s">
        <v>356</v>
      </c>
      <c r="B1" s="84"/>
    </row>
    <row r="2" ht="28.45" customHeight="1" spans="1:4">
      <c r="A2" s="58" t="s">
        <v>357</v>
      </c>
      <c r="B2" s="58"/>
      <c r="C2" s="58"/>
      <c r="D2" s="58"/>
    </row>
    <row r="3" ht="14.25" customHeight="1" spans="1:4">
      <c r="A3" s="85" t="s">
        <v>21</v>
      </c>
      <c r="B3" s="85"/>
      <c r="C3" s="85"/>
      <c r="D3" s="85"/>
    </row>
    <row r="4" ht="28" customHeight="1" spans="1:4">
      <c r="A4" s="60" t="s">
        <v>22</v>
      </c>
      <c r="B4" s="60" t="s">
        <v>23</v>
      </c>
      <c r="C4" s="60" t="s">
        <v>24</v>
      </c>
      <c r="D4" s="60" t="s">
        <v>358</v>
      </c>
    </row>
    <row r="5" ht="25" customHeight="1" spans="1:4">
      <c r="A5" s="61" t="s">
        <v>359</v>
      </c>
      <c r="B5" s="86">
        <f>SUM(B6:B8)</f>
        <v>70430</v>
      </c>
      <c r="C5" s="87">
        <v>77464.775</v>
      </c>
      <c r="D5" s="61"/>
    </row>
    <row r="6" ht="25" customHeight="1" spans="1:4">
      <c r="A6" s="61" t="s">
        <v>360</v>
      </c>
      <c r="B6" s="88">
        <v>56306</v>
      </c>
      <c r="C6" s="87">
        <v>63150.63</v>
      </c>
      <c r="D6" s="61"/>
    </row>
    <row r="7" ht="25" customHeight="1" spans="1:4">
      <c r="A7" s="61" t="s">
        <v>361</v>
      </c>
      <c r="B7" s="88">
        <v>8344</v>
      </c>
      <c r="C7" s="87">
        <v>10698.785</v>
      </c>
      <c r="D7" s="61"/>
    </row>
    <row r="8" ht="25" customHeight="1" spans="1:4">
      <c r="A8" s="61" t="s">
        <v>362</v>
      </c>
      <c r="B8" s="88">
        <v>5780</v>
      </c>
      <c r="C8" s="87">
        <v>3615.36</v>
      </c>
      <c r="D8" s="61"/>
    </row>
    <row r="9" ht="25" customHeight="1" spans="1:4">
      <c r="A9" s="61" t="s">
        <v>363</v>
      </c>
      <c r="B9" s="86">
        <f>SUM(B10:B19)</f>
        <v>21386</v>
      </c>
      <c r="C9" s="87">
        <v>19537.05</v>
      </c>
      <c r="D9" s="61"/>
    </row>
    <row r="10" ht="25" customHeight="1" spans="1:4">
      <c r="A10" s="61" t="s">
        <v>364</v>
      </c>
      <c r="B10" s="88">
        <v>9256</v>
      </c>
      <c r="C10" s="87">
        <v>17408.61</v>
      </c>
      <c r="D10" s="61"/>
    </row>
    <row r="11" ht="25" customHeight="1" spans="1:4">
      <c r="A11" s="61" t="s">
        <v>365</v>
      </c>
      <c r="B11" s="88">
        <v>129</v>
      </c>
      <c r="C11" s="87">
        <v>63.41</v>
      </c>
      <c r="D11" s="61"/>
    </row>
    <row r="12" ht="25" customHeight="1" spans="1:4">
      <c r="A12" s="61" t="s">
        <v>366</v>
      </c>
      <c r="B12" s="88">
        <v>92</v>
      </c>
      <c r="C12" s="87">
        <v>55.3</v>
      </c>
      <c r="D12" s="61"/>
    </row>
    <row r="13" ht="25" customHeight="1" spans="1:4">
      <c r="A13" s="61" t="s">
        <v>367</v>
      </c>
      <c r="B13" s="88">
        <v>72</v>
      </c>
      <c r="C13" s="87">
        <v>0.7</v>
      </c>
      <c r="D13" s="61"/>
    </row>
    <row r="14" ht="25" customHeight="1" spans="1:4">
      <c r="A14" s="61" t="s">
        <v>368</v>
      </c>
      <c r="B14" s="88">
        <v>7</v>
      </c>
      <c r="C14" s="87">
        <v>6.95</v>
      </c>
      <c r="D14" s="61"/>
    </row>
    <row r="15" ht="25" customHeight="1" spans="1:4">
      <c r="A15" s="61" t="s">
        <v>369</v>
      </c>
      <c r="B15" s="88">
        <v>10</v>
      </c>
      <c r="C15" s="87">
        <v>76</v>
      </c>
      <c r="D15" s="61"/>
    </row>
    <row r="16" ht="25" customHeight="1" spans="1:4">
      <c r="A16" s="61" t="s">
        <v>370</v>
      </c>
      <c r="B16" s="88">
        <v>0</v>
      </c>
      <c r="C16" s="87">
        <v>0</v>
      </c>
      <c r="D16" s="61"/>
    </row>
    <row r="17" ht="25" customHeight="1" spans="1:4">
      <c r="A17" s="61" t="s">
        <v>371</v>
      </c>
      <c r="B17" s="88">
        <v>704</v>
      </c>
      <c r="C17" s="87">
        <v>1865.62</v>
      </c>
      <c r="D17" s="61"/>
    </row>
    <row r="18" ht="25" customHeight="1" spans="1:4">
      <c r="A18" s="61" t="s">
        <v>372</v>
      </c>
      <c r="B18" s="88">
        <v>172</v>
      </c>
      <c r="C18" s="87">
        <v>59.46</v>
      </c>
      <c r="D18" s="61"/>
    </row>
    <row r="19" ht="25" customHeight="1" spans="1:4">
      <c r="A19" s="61" t="s">
        <v>373</v>
      </c>
      <c r="B19" s="88">
        <v>10944</v>
      </c>
      <c r="C19" s="87">
        <v>1</v>
      </c>
      <c r="D19" s="61"/>
    </row>
    <row r="20" ht="25" customHeight="1" spans="1:4">
      <c r="A20" s="61" t="s">
        <v>374</v>
      </c>
      <c r="B20" s="86">
        <f>SUM(B21:B23)</f>
        <v>105481</v>
      </c>
      <c r="C20" s="87">
        <v>123949.521459</v>
      </c>
      <c r="D20" s="61"/>
    </row>
    <row r="21" ht="25" customHeight="1" spans="1:4">
      <c r="A21" s="61" t="s">
        <v>375</v>
      </c>
      <c r="B21" s="88">
        <v>102267</v>
      </c>
      <c r="C21" s="87">
        <v>116128</v>
      </c>
      <c r="D21" s="61"/>
    </row>
    <row r="22" ht="25" customHeight="1" spans="1:4">
      <c r="A22" s="61" t="s">
        <v>376</v>
      </c>
      <c r="B22" s="88">
        <v>3212</v>
      </c>
      <c r="C22" s="87">
        <v>2821.49</v>
      </c>
      <c r="D22" s="61"/>
    </row>
    <row r="23" ht="25" customHeight="1" spans="1:4">
      <c r="A23" s="89" t="s">
        <v>377</v>
      </c>
      <c r="B23" s="88">
        <v>2</v>
      </c>
      <c r="C23" s="87">
        <v>5000</v>
      </c>
      <c r="D23" s="61"/>
    </row>
    <row r="24" ht="25" customHeight="1" spans="1:4">
      <c r="A24" s="90" t="s">
        <v>378</v>
      </c>
      <c r="B24" s="86">
        <v>35524</v>
      </c>
      <c r="C24" s="87">
        <v>1612.46</v>
      </c>
      <c r="D24" s="61"/>
    </row>
    <row r="25" ht="25" customHeight="1" spans="1:4">
      <c r="A25" s="89" t="s">
        <v>379</v>
      </c>
      <c r="B25" s="88">
        <v>3611</v>
      </c>
      <c r="C25" s="87">
        <v>0</v>
      </c>
      <c r="D25" s="61"/>
    </row>
    <row r="26" ht="25" customHeight="1" spans="1:4">
      <c r="A26" s="89" t="s">
        <v>380</v>
      </c>
      <c r="B26" s="88">
        <v>718</v>
      </c>
      <c r="C26" s="87">
        <v>0</v>
      </c>
      <c r="D26" s="61"/>
    </row>
    <row r="27" ht="25" customHeight="1" spans="1:4">
      <c r="A27" s="89" t="s">
        <v>381</v>
      </c>
      <c r="B27" s="88">
        <v>0</v>
      </c>
      <c r="C27" s="87"/>
      <c r="D27" s="61"/>
    </row>
    <row r="28" ht="25" customHeight="1" spans="1:4">
      <c r="A28" s="89" t="s">
        <v>382</v>
      </c>
      <c r="B28" s="88">
        <v>26397</v>
      </c>
      <c r="C28" s="87">
        <v>368.89</v>
      </c>
      <c r="D28" s="61"/>
    </row>
    <row r="29" ht="25" customHeight="1" spans="1:4">
      <c r="A29" s="89" t="s">
        <v>383</v>
      </c>
      <c r="B29" s="88">
        <v>4798</v>
      </c>
      <c r="C29" s="87">
        <v>1243.57</v>
      </c>
      <c r="D29" s="61"/>
    </row>
    <row r="30" ht="28" customHeight="1" spans="1:4">
      <c r="A30" s="60" t="s">
        <v>384</v>
      </c>
      <c r="B30" s="86">
        <v>232821</v>
      </c>
      <c r="C30" s="87">
        <v>222563.806459</v>
      </c>
      <c r="D30" s="60"/>
    </row>
  </sheetData>
  <mergeCells count="2">
    <mergeCell ref="A2:D2"/>
    <mergeCell ref="A3:D3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L14" sqref="L14"/>
    </sheetView>
  </sheetViews>
  <sheetFormatPr defaultColWidth="9" defaultRowHeight="14.25" outlineLevelCol="5"/>
  <cols>
    <col min="1" max="6" width="16.75" style="1" customWidth="1"/>
    <col min="7" max="16384" width="9" style="1"/>
  </cols>
  <sheetData>
    <row r="1" s="1" customFormat="1" spans="1:6">
      <c r="A1" s="77" t="s">
        <v>385</v>
      </c>
      <c r="B1" s="78"/>
      <c r="C1" s="78"/>
      <c r="D1" s="78"/>
      <c r="E1" s="78"/>
      <c r="F1" s="78"/>
    </row>
    <row r="2" s="1" customFormat="1" ht="25.5" spans="1:6">
      <c r="A2" s="79" t="s">
        <v>386</v>
      </c>
      <c r="B2" s="79"/>
      <c r="C2" s="79"/>
      <c r="D2" s="79"/>
      <c r="E2" s="79"/>
      <c r="F2" s="79"/>
    </row>
    <row r="3" s="1" customFormat="1" spans="1:6">
      <c r="A3" s="80"/>
      <c r="B3" s="80"/>
      <c r="C3" s="80"/>
      <c r="D3" s="80"/>
      <c r="E3" s="80"/>
      <c r="F3" s="80"/>
    </row>
    <row r="4" s="1" customFormat="1" ht="28" customHeight="1" spans="1:6">
      <c r="A4" s="66" t="s">
        <v>22</v>
      </c>
      <c r="B4" s="66" t="s">
        <v>387</v>
      </c>
      <c r="C4" s="66"/>
      <c r="D4" s="66" t="s">
        <v>388</v>
      </c>
      <c r="E4" s="66"/>
      <c r="F4" s="66" t="s">
        <v>358</v>
      </c>
    </row>
    <row r="5" s="1" customFormat="1" ht="30" customHeight="1" spans="1:6">
      <c r="A5" s="66"/>
      <c r="B5" s="66" t="s">
        <v>389</v>
      </c>
      <c r="C5" s="66" t="s">
        <v>390</v>
      </c>
      <c r="D5" s="66" t="s">
        <v>389</v>
      </c>
      <c r="E5" s="66" t="s">
        <v>390</v>
      </c>
      <c r="F5" s="66"/>
    </row>
    <row r="6" s="1" customFormat="1" ht="27" customHeight="1" spans="1:6">
      <c r="A6" s="81" t="s">
        <v>391</v>
      </c>
      <c r="B6" s="67">
        <v>180940</v>
      </c>
      <c r="C6" s="67">
        <v>180940</v>
      </c>
      <c r="D6" s="67">
        <v>180842</v>
      </c>
      <c r="E6" s="67">
        <v>180842</v>
      </c>
      <c r="F6" s="67"/>
    </row>
    <row r="7" s="1" customFormat="1" ht="27" customHeight="1" spans="1:6">
      <c r="A7" s="81"/>
      <c r="B7" s="67"/>
      <c r="C7" s="67"/>
      <c r="D7" s="67"/>
      <c r="E7" s="67"/>
      <c r="F7" s="67"/>
    </row>
    <row r="8" s="1" customFormat="1" ht="27" customHeight="1" spans="1:6">
      <c r="A8" s="81"/>
      <c r="B8" s="67"/>
      <c r="C8" s="67"/>
      <c r="D8" s="67"/>
      <c r="E8" s="67"/>
      <c r="F8" s="67"/>
    </row>
    <row r="9" s="1" customFormat="1" ht="27" customHeight="1" spans="1:6">
      <c r="A9" s="81"/>
      <c r="B9" s="67"/>
      <c r="C9" s="67"/>
      <c r="D9" s="67"/>
      <c r="E9" s="67"/>
      <c r="F9" s="67"/>
    </row>
    <row r="10" s="1" customFormat="1" ht="27" customHeight="1" spans="1:6">
      <c r="A10" s="81"/>
      <c r="B10" s="67"/>
      <c r="C10" s="67"/>
      <c r="D10" s="67"/>
      <c r="E10" s="67"/>
      <c r="F10" s="67"/>
    </row>
    <row r="11" s="1" customFormat="1" spans="1:6">
      <c r="A11" s="82"/>
      <c r="B11" s="83"/>
      <c r="C11" s="83"/>
      <c r="D11" s="83"/>
      <c r="E11" s="83"/>
      <c r="F11" s="83"/>
    </row>
  </sheetData>
  <mergeCells count="5">
    <mergeCell ref="A2:F2"/>
    <mergeCell ref="B4:C4"/>
    <mergeCell ref="D4:E4"/>
    <mergeCell ref="A4:A5"/>
    <mergeCell ref="F4:F5"/>
  </mergeCells>
  <pageMargins left="0.751388888888889" right="0.751388888888889" top="0.271527777777778" bottom="0.271527777777778" header="0" footer="0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topLeftCell="A11" workbookViewId="0">
      <selection activeCell="H9" sqref="H9"/>
    </sheetView>
  </sheetViews>
  <sheetFormatPr defaultColWidth="10" defaultRowHeight="13.5" outlineLevelCol="3"/>
  <cols>
    <col min="1" max="1" width="21.5" customWidth="1"/>
    <col min="2" max="2" width="17.9083333333333" customWidth="1"/>
    <col min="3" max="3" width="19.5416666666667" customWidth="1"/>
    <col min="4" max="4" width="19.7583333333333" customWidth="1"/>
  </cols>
  <sheetData>
    <row r="1" customFormat="1" ht="14.3" customHeight="1" spans="1:1">
      <c r="A1" s="63" t="s">
        <v>392</v>
      </c>
    </row>
    <row r="2" ht="28.45" customHeight="1" spans="1:4">
      <c r="A2" s="75" t="s">
        <v>393</v>
      </c>
      <c r="B2" s="75"/>
      <c r="C2" s="75"/>
      <c r="D2" s="75"/>
    </row>
    <row r="3" ht="32" customHeight="1" spans="1:4">
      <c r="A3" s="76" t="s">
        <v>21</v>
      </c>
      <c r="B3" s="76"/>
      <c r="C3" s="76"/>
      <c r="D3" s="76"/>
    </row>
    <row r="4" ht="32" customHeight="1" spans="1:4">
      <c r="A4" s="60" t="s">
        <v>22</v>
      </c>
      <c r="B4" s="60" t="s">
        <v>23</v>
      </c>
      <c r="C4" s="60" t="s">
        <v>24</v>
      </c>
      <c r="D4" s="60" t="s">
        <v>25</v>
      </c>
    </row>
    <row r="5" ht="32" customHeight="1" spans="1:4">
      <c r="A5" s="60" t="s">
        <v>394</v>
      </c>
      <c r="B5" s="60">
        <v>368</v>
      </c>
      <c r="C5" s="60">
        <v>5500</v>
      </c>
      <c r="D5" s="62">
        <v>1494.5652173913</v>
      </c>
    </row>
    <row r="6" ht="32" customHeight="1" spans="1:4">
      <c r="A6" s="60" t="s">
        <v>395</v>
      </c>
      <c r="B6" s="60">
        <v>240</v>
      </c>
      <c r="C6" s="60">
        <v>22000</v>
      </c>
      <c r="D6" s="62">
        <v>9166.66666666667</v>
      </c>
    </row>
    <row r="7" ht="32" customHeight="1" spans="1:4">
      <c r="A7" s="60" t="s">
        <v>396</v>
      </c>
      <c r="B7" s="60">
        <v>65656</v>
      </c>
      <c r="C7" s="60">
        <v>102000</v>
      </c>
      <c r="D7" s="62">
        <v>155.355184598513</v>
      </c>
    </row>
    <row r="8" ht="32" customHeight="1" spans="1:4">
      <c r="A8" s="60" t="s">
        <v>397</v>
      </c>
      <c r="B8" s="60">
        <v>279</v>
      </c>
      <c r="C8" s="60">
        <v>0</v>
      </c>
      <c r="D8" s="62">
        <v>0</v>
      </c>
    </row>
    <row r="9" ht="32" customHeight="1" spans="1:4">
      <c r="A9" s="60" t="s">
        <v>398</v>
      </c>
      <c r="B9" s="60">
        <v>1703</v>
      </c>
      <c r="C9" s="60">
        <v>0</v>
      </c>
      <c r="D9" s="62">
        <v>0</v>
      </c>
    </row>
    <row r="10" ht="32" customHeight="1" spans="1:4">
      <c r="A10" s="60" t="s">
        <v>399</v>
      </c>
      <c r="B10" s="60">
        <v>-912</v>
      </c>
      <c r="C10" s="60">
        <v>0</v>
      </c>
      <c r="D10" s="62">
        <v>0</v>
      </c>
    </row>
    <row r="11" ht="32" customHeight="1" spans="1:4">
      <c r="A11" s="60" t="s">
        <v>400</v>
      </c>
      <c r="B11" s="60">
        <v>1957</v>
      </c>
      <c r="C11" s="60">
        <v>0</v>
      </c>
      <c r="D11" s="62">
        <v>0</v>
      </c>
    </row>
    <row r="12" ht="32" customHeight="1" spans="1:4">
      <c r="A12" s="60" t="s">
        <v>401</v>
      </c>
      <c r="B12" s="60">
        <v>3652</v>
      </c>
      <c r="C12" s="60">
        <v>0</v>
      </c>
      <c r="D12" s="62">
        <v>0</v>
      </c>
    </row>
    <row r="13" ht="32" customHeight="1" spans="1:4">
      <c r="A13" s="60" t="s">
        <v>402</v>
      </c>
      <c r="B13" s="60">
        <v>525</v>
      </c>
      <c r="C13" s="60">
        <v>500</v>
      </c>
      <c r="D13" s="62">
        <v>95.2380952380952</v>
      </c>
    </row>
    <row r="14" ht="32" customHeight="1" spans="1:4">
      <c r="A14" s="60" t="s">
        <v>403</v>
      </c>
      <c r="B14" s="60">
        <v>1888</v>
      </c>
      <c r="C14" s="60">
        <v>0</v>
      </c>
      <c r="D14" s="62">
        <v>0</v>
      </c>
    </row>
    <row r="15" ht="32" customHeight="1" spans="1:4">
      <c r="A15" s="60" t="s">
        <v>404</v>
      </c>
      <c r="B15" s="60">
        <v>1256</v>
      </c>
      <c r="C15" s="60">
        <v>0</v>
      </c>
      <c r="D15" s="62">
        <v>0</v>
      </c>
    </row>
    <row r="16" ht="32" customHeight="1" spans="1:4">
      <c r="A16" s="60" t="s">
        <v>48</v>
      </c>
      <c r="B16" s="60">
        <f>SUM(B5:B15)</f>
        <v>76612</v>
      </c>
      <c r="C16" s="60">
        <v>178748</v>
      </c>
      <c r="D16" s="62">
        <v>48.0129790943106</v>
      </c>
    </row>
    <row r="17" ht="32" customHeight="1" spans="1:4">
      <c r="A17" s="61" t="s">
        <v>405</v>
      </c>
      <c r="B17" s="60">
        <v>0</v>
      </c>
      <c r="C17" s="60">
        <v>0</v>
      </c>
      <c r="D17" s="62"/>
    </row>
    <row r="18" ht="32" customHeight="1" spans="1:4">
      <c r="A18" s="61" t="s">
        <v>99</v>
      </c>
      <c r="B18" s="60">
        <f>SUM(B19,B21:B22,B24)</f>
        <v>288579</v>
      </c>
      <c r="C18" s="60">
        <v>48748</v>
      </c>
      <c r="D18" s="62">
        <v>16.4867981831649</v>
      </c>
    </row>
    <row r="19" ht="32" customHeight="1" spans="1:4">
      <c r="A19" s="61" t="s">
        <v>406</v>
      </c>
      <c r="B19" s="60">
        <v>3105</v>
      </c>
      <c r="C19" s="60">
        <v>321</v>
      </c>
      <c r="D19" s="62">
        <v>10.3381642512077</v>
      </c>
    </row>
    <row r="20" ht="32" customHeight="1" spans="1:4">
      <c r="A20" s="61" t="s">
        <v>407</v>
      </c>
      <c r="B20" s="60">
        <v>0</v>
      </c>
      <c r="C20" s="60">
        <v>0</v>
      </c>
      <c r="D20" s="62"/>
    </row>
    <row r="21" ht="32" customHeight="1" spans="1:4">
      <c r="A21" s="61" t="s">
        <v>408</v>
      </c>
      <c r="B21" s="60">
        <v>6190</v>
      </c>
      <c r="C21" s="60">
        <v>0</v>
      </c>
      <c r="D21" s="62">
        <v>0</v>
      </c>
    </row>
    <row r="22" ht="32" customHeight="1" spans="1:4">
      <c r="A22" s="61" t="s">
        <v>409</v>
      </c>
      <c r="B22" s="60">
        <v>188920</v>
      </c>
      <c r="C22" s="60">
        <v>0</v>
      </c>
      <c r="D22" s="62">
        <v>0</v>
      </c>
    </row>
    <row r="23" ht="32" customHeight="1" spans="1:4">
      <c r="A23" s="61" t="s">
        <v>410</v>
      </c>
      <c r="B23" s="61"/>
      <c r="C23" s="61"/>
      <c r="D23" s="62">
        <v>0</v>
      </c>
    </row>
    <row r="24" ht="32" customHeight="1" spans="1:4">
      <c r="A24" s="61" t="s">
        <v>411</v>
      </c>
      <c r="B24" s="60">
        <v>90364</v>
      </c>
      <c r="C24" s="60">
        <v>0</v>
      </c>
      <c r="D24" s="62"/>
    </row>
    <row r="25" ht="32" customHeight="1" spans="1:4">
      <c r="A25" s="60" t="s">
        <v>83</v>
      </c>
      <c r="B25" s="60">
        <f>SUM(B18,B16)</f>
        <v>365191</v>
      </c>
      <c r="C25" s="60">
        <v>178748</v>
      </c>
      <c r="D25" s="62">
        <v>48.0129790943106</v>
      </c>
    </row>
  </sheetData>
  <mergeCells count="2">
    <mergeCell ref="A2:D2"/>
    <mergeCell ref="A3:D3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topLeftCell="A13" workbookViewId="0">
      <selection activeCell="D27" sqref="D27:D28"/>
    </sheetView>
  </sheetViews>
  <sheetFormatPr defaultColWidth="10" defaultRowHeight="13.5" outlineLevelCol="3"/>
  <cols>
    <col min="1" max="1" width="18.5666666666667" customWidth="1"/>
    <col min="2" max="3" width="20.3" customWidth="1"/>
    <col min="4" max="4" width="15.25" customWidth="1"/>
  </cols>
  <sheetData>
    <row r="1" ht="14.3" customHeight="1" spans="1:4">
      <c r="A1" s="63" t="s">
        <v>412</v>
      </c>
      <c r="B1" s="63"/>
      <c r="C1" s="63"/>
      <c r="D1" s="63"/>
    </row>
    <row r="2" ht="28.45" customHeight="1" spans="1:4">
      <c r="A2" s="68" t="s">
        <v>413</v>
      </c>
      <c r="B2" s="68"/>
      <c r="C2" s="68"/>
      <c r="D2" s="68"/>
    </row>
    <row r="3" ht="14.25" customHeight="1" spans="1:4">
      <c r="A3" s="69" t="s">
        <v>21</v>
      </c>
      <c r="B3" s="69"/>
      <c r="C3" s="69"/>
      <c r="D3" s="69"/>
    </row>
    <row r="4" ht="36" customHeight="1" spans="1:4">
      <c r="A4" s="60" t="s">
        <v>22</v>
      </c>
      <c r="B4" s="60" t="s">
        <v>23</v>
      </c>
      <c r="C4" s="60" t="s">
        <v>24</v>
      </c>
      <c r="D4" s="60" t="s">
        <v>25</v>
      </c>
    </row>
    <row r="5" ht="35" customHeight="1" spans="1:4">
      <c r="A5" s="60" t="s">
        <v>414</v>
      </c>
      <c r="B5" s="60">
        <v>35</v>
      </c>
      <c r="C5" s="60">
        <v>9</v>
      </c>
      <c r="D5" s="62">
        <v>25.7142857142857</v>
      </c>
    </row>
    <row r="6" ht="35" customHeight="1" spans="1:4">
      <c r="A6" s="60" t="s">
        <v>415</v>
      </c>
      <c r="B6" s="60">
        <v>11</v>
      </c>
      <c r="C6" s="60">
        <v>24</v>
      </c>
      <c r="D6" s="62">
        <v>218.181818181818</v>
      </c>
    </row>
    <row r="7" ht="35" customHeight="1" spans="1:4">
      <c r="A7" s="60" t="s">
        <v>416</v>
      </c>
      <c r="B7" s="60">
        <v>42342</v>
      </c>
      <c r="C7" s="60">
        <v>49535</v>
      </c>
      <c r="D7" s="62">
        <v>116.987860752917</v>
      </c>
    </row>
    <row r="8" ht="35" customHeight="1" spans="1:4">
      <c r="A8" s="60" t="s">
        <v>417</v>
      </c>
      <c r="B8" s="60">
        <v>0</v>
      </c>
      <c r="C8" s="60">
        <v>0</v>
      </c>
      <c r="D8" s="62"/>
    </row>
    <row r="9" ht="35" customHeight="1" spans="1:4">
      <c r="A9" s="60" t="s">
        <v>418</v>
      </c>
      <c r="B9" s="60">
        <v>0</v>
      </c>
      <c r="C9" s="60">
        <v>0</v>
      </c>
      <c r="D9" s="62"/>
    </row>
    <row r="10" ht="35" customHeight="1" spans="1:4">
      <c r="A10" s="60" t="s">
        <v>419</v>
      </c>
      <c r="B10" s="60">
        <v>0</v>
      </c>
      <c r="C10" s="60">
        <v>0</v>
      </c>
      <c r="D10" s="62"/>
    </row>
    <row r="11" ht="35" customHeight="1" spans="1:4">
      <c r="A11" s="60" t="s">
        <v>420</v>
      </c>
      <c r="B11" s="60">
        <v>0</v>
      </c>
      <c r="C11" s="60">
        <v>8</v>
      </c>
      <c r="D11" s="62"/>
    </row>
    <row r="12" ht="35" customHeight="1" spans="1:4">
      <c r="A12" s="60" t="s">
        <v>421</v>
      </c>
      <c r="B12" s="60">
        <v>5</v>
      </c>
      <c r="C12" s="60">
        <v>0</v>
      </c>
      <c r="D12" s="62">
        <v>0</v>
      </c>
    </row>
    <row r="13" ht="35" customHeight="1" spans="1:4">
      <c r="A13" s="60" t="s">
        <v>422</v>
      </c>
      <c r="B13" s="60">
        <v>200595</v>
      </c>
      <c r="C13" s="60">
        <v>1802</v>
      </c>
      <c r="D13" s="62">
        <v>0.898327475759615</v>
      </c>
    </row>
    <row r="14" ht="35" customHeight="1" spans="1:4">
      <c r="A14" s="60" t="s">
        <v>423</v>
      </c>
      <c r="B14" s="60">
        <v>1578</v>
      </c>
      <c r="C14" s="60">
        <v>5841</v>
      </c>
      <c r="D14" s="62">
        <v>370.152091254753</v>
      </c>
    </row>
    <row r="15" ht="35" customHeight="1" spans="1:4">
      <c r="A15" s="60" t="s">
        <v>424</v>
      </c>
      <c r="B15" s="60">
        <v>21799</v>
      </c>
      <c r="C15" s="60">
        <v>25530</v>
      </c>
      <c r="D15" s="62">
        <v>117.115464012111</v>
      </c>
    </row>
    <row r="16" ht="35" customHeight="1" spans="1:4">
      <c r="A16" s="60" t="s">
        <v>425</v>
      </c>
      <c r="B16" s="60">
        <v>3</v>
      </c>
      <c r="C16" s="60">
        <v>0</v>
      </c>
      <c r="D16" s="62">
        <v>0</v>
      </c>
    </row>
    <row r="17" ht="35" customHeight="1" spans="1:4">
      <c r="A17" s="60" t="s">
        <v>426</v>
      </c>
      <c r="B17" s="60">
        <v>0</v>
      </c>
      <c r="C17" s="60">
        <v>124</v>
      </c>
      <c r="D17" s="62"/>
    </row>
    <row r="18" ht="35" customHeight="1" spans="1:4">
      <c r="A18" s="61" t="s">
        <v>427</v>
      </c>
      <c r="B18" s="60">
        <f>SUM(B5:B17)</f>
        <v>266368</v>
      </c>
      <c r="C18" s="60">
        <v>82873</v>
      </c>
      <c r="D18" s="62">
        <v>31.1122206871696</v>
      </c>
    </row>
    <row r="19" ht="35" customHeight="1" spans="1:4">
      <c r="A19" s="61" t="s">
        <v>428</v>
      </c>
      <c r="B19" s="60">
        <v>31340</v>
      </c>
      <c r="C19" s="60">
        <v>4475</v>
      </c>
      <c r="D19" s="62">
        <v>14.278876834716</v>
      </c>
    </row>
    <row r="20" ht="35" customHeight="1" spans="1:4">
      <c r="A20" s="61" t="s">
        <v>429</v>
      </c>
      <c r="B20" s="60">
        <v>0</v>
      </c>
      <c r="C20" s="60">
        <v>0</v>
      </c>
      <c r="D20" s="62"/>
    </row>
    <row r="21" ht="35" customHeight="1" spans="1:4">
      <c r="A21" s="61" t="s">
        <v>74</v>
      </c>
      <c r="B21" s="60">
        <f>SUM(B22,B23,B25:B27)</f>
        <v>67483</v>
      </c>
      <c r="C21" s="60">
        <v>91400</v>
      </c>
      <c r="D21" s="62">
        <v>122.548033734229</v>
      </c>
    </row>
    <row r="22" ht="35" customHeight="1" spans="1:4">
      <c r="A22" s="61" t="s">
        <v>430</v>
      </c>
      <c r="B22" s="60">
        <v>0</v>
      </c>
      <c r="C22" s="60">
        <v>0</v>
      </c>
      <c r="D22" s="62"/>
    </row>
    <row r="23" ht="35" customHeight="1" spans="1:4">
      <c r="A23" s="61" t="s">
        <v>431</v>
      </c>
      <c r="B23" s="60">
        <v>156</v>
      </c>
      <c r="C23" s="60">
        <v>0</v>
      </c>
      <c r="D23" s="62">
        <v>0</v>
      </c>
    </row>
    <row r="24" ht="35" customHeight="1" spans="1:4">
      <c r="A24" s="61" t="s">
        <v>432</v>
      </c>
      <c r="B24" s="60">
        <v>156</v>
      </c>
      <c r="C24" s="60">
        <v>0</v>
      </c>
      <c r="D24" s="62">
        <v>0</v>
      </c>
    </row>
    <row r="25" ht="35" customHeight="1" spans="1:4">
      <c r="A25" s="61" t="s">
        <v>78</v>
      </c>
      <c r="B25" s="60">
        <v>26000</v>
      </c>
      <c r="C25" s="60">
        <v>50000</v>
      </c>
      <c r="D25" s="62">
        <v>192.307692307692</v>
      </c>
    </row>
    <row r="26" ht="35" customHeight="1" spans="1:4">
      <c r="A26" s="61" t="s">
        <v>81</v>
      </c>
      <c r="B26" s="61"/>
      <c r="C26" s="61"/>
      <c r="D26" s="62">
        <v>0</v>
      </c>
    </row>
    <row r="27" ht="35" customHeight="1" spans="1:4">
      <c r="A27" s="61" t="s">
        <v>82</v>
      </c>
      <c r="B27" s="60">
        <v>41327</v>
      </c>
      <c r="C27" s="60">
        <v>41400</v>
      </c>
      <c r="D27" s="62">
        <f>C27/B27*100</f>
        <v>100.176639969028</v>
      </c>
    </row>
    <row r="28" ht="35" customHeight="1" spans="1:4">
      <c r="A28" s="61" t="s">
        <v>433</v>
      </c>
      <c r="B28" s="60">
        <f>SUM(B18,B19,B21)</f>
        <v>365191</v>
      </c>
      <c r="C28" s="60">
        <v>178748</v>
      </c>
      <c r="D28" s="62">
        <f>C28/B28*100</f>
        <v>48.9464417250151</v>
      </c>
    </row>
  </sheetData>
  <mergeCells count="2">
    <mergeCell ref="A2:D2"/>
    <mergeCell ref="A3:D3"/>
  </mergeCells>
  <pageMargins left="0.75" right="0.75" top="0.270000010728836" bottom="0.270000010728836" header="0" footer="0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2" master=""/>
  <rangeList sheetStid="3" master=""/>
  <rangeList sheetStid="5" master="">
    <arrUserId title="F31:F51" rangeCreator="" othersAccessPermission="edit"/>
  </rangeList>
  <rangeList sheetStid="6" master=""/>
  <rangeList sheetStid="7" master=""/>
  <rangeList sheetStid="10" master=""/>
  <rangeList sheetStid="11" master=""/>
  <rangeList sheetStid="12" master=""/>
  <rangeList sheetStid="13" master=""/>
  <rangeList sheetStid="15" master=""/>
  <rangeList sheetStid="18" master=""/>
  <rangeList sheetStid="19" master=""/>
  <rangeList sheetStid="20" master=""/>
  <rangeList sheetStid="21" master=""/>
  <rangeList sheetStid="23" master=""/>
  <rangeList sheetStid="24" master=""/>
  <rangeList sheetStid="25" master=""/>
  <rangeList sheetStid="26" master=""/>
  <rangeList sheetStid="27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表一、一般公共预算收入表</vt:lpstr>
      <vt:lpstr>表二、一般公共预算支出表</vt:lpstr>
      <vt:lpstr>表三、税收返还及转移支付表</vt:lpstr>
      <vt:lpstr>表四、一般公共预算本级支出表</vt:lpstr>
      <vt:lpstr>表五、一般公共预算本级基本支出表</vt:lpstr>
      <vt:lpstr>表六、2023年一般政府债务限额和债务余额表、</vt:lpstr>
      <vt:lpstr>表七、政府性基金收入表</vt:lpstr>
      <vt:lpstr>表八、政府性基金支出表</vt:lpstr>
      <vt:lpstr>表九、本级政府性基金转移支付表</vt:lpstr>
      <vt:lpstr>表十、政府性基金本级支出表</vt:lpstr>
      <vt:lpstr>表十一、政府专项债务限额和余额表</vt:lpstr>
      <vt:lpstr>表十二、国有资本经营收入预算表</vt:lpstr>
      <vt:lpstr>表十三、国有资金经营支出预算表</vt:lpstr>
      <vt:lpstr>表十四、本级国有资本经营预算收入表 </vt:lpstr>
      <vt:lpstr>表十五、国有资本经营转移支付表</vt:lpstr>
      <vt:lpstr>表十六、社会保险基金收入表</vt:lpstr>
      <vt:lpstr>表十七、社会保险基金支出表</vt:lpstr>
      <vt:lpstr>表十八、“三公”经费预算表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李雪枫（）</cp:lastModifiedBy>
  <dcterms:created xsi:type="dcterms:W3CDTF">2024-03-21T07:05:00Z</dcterms:created>
  <dcterms:modified xsi:type="dcterms:W3CDTF">2024-04-17T09:28:31Z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A12D79B4D8534673AD57F4993D1EDAB7_13</vt:lpwstr>
  </property>
  <property fmtid="{D5CDD505-2E9C-101B-9397-08002B2CF9AE}" pid="3" name="KSOProductBuildVer">
    <vt:lpwstr>2052-12.1.0.16417</vt:lpwstr>
  </property>
</Properties>
</file>